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етные ассигнования на 2017" sheetId="1" r:id="rId1"/>
  </sheets>
  <definedNames>
    <definedName name="_xlnm._FilterDatabase" localSheetId="0" hidden="1">'бюджетные ассигнования на 2017'!$A$6:$F$265</definedName>
  </definedNames>
  <calcPr fullCalcOnLoad="1"/>
</workbook>
</file>

<file path=xl/sharedStrings.xml><?xml version="1.0" encoding="utf-8"?>
<sst xmlns="http://schemas.openxmlformats.org/spreadsheetml/2006/main" count="523" uniqueCount="454">
  <si>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</si>
  <si>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2017 год</t>
  </si>
  <si>
    <t>16 0 00 00000</t>
  </si>
  <si>
    <t>16 0 01 00000</t>
  </si>
  <si>
    <t>16 0 01 00780</t>
  </si>
  <si>
    <t>16 0 01 01060</t>
  </si>
  <si>
    <t>Муниципальная программа "Создание благоприятных условий в целях привлечения медицинский работников для работы в ОБУЗ "Пучежская ЦРБ"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</si>
  <si>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</si>
  <si>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</si>
  <si>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</si>
  <si>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</si>
  <si>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</si>
  <si>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</si>
  <si>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</si>
  <si>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</si>
  <si>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</si>
  <si>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</si>
  <si>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</si>
  <si>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Управление резервным фондом администрации Пучежского муниципального района (Резервные средства)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</si>
  <si>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</si>
  <si>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</si>
  <si>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</si>
  <si>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</si>
  <si>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</si>
  <si>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</si>
  <si>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</si>
  <si>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</si>
  <si>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</si>
  <si>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</si>
  <si>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</si>
  <si>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</si>
  <si>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</si>
  <si>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</si>
  <si>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</si>
  <si>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</si>
  <si>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</si>
  <si>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</si>
  <si>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03 0 02 00330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</si>
  <si>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</si>
  <si>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</si>
  <si>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</si>
  <si>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</si>
  <si>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</si>
  <si>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</si>
  <si>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</si>
  <si>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</si>
  <si>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</si>
  <si>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</si>
  <si>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</si>
  <si>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</si>
  <si>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</si>
  <si>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</si>
  <si>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</si>
  <si>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</si>
  <si>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</t>
  </si>
  <si>
    <t>03 0 06 00370</t>
  </si>
  <si>
    <t>03 0 06 60010</t>
  </si>
  <si>
    <t xml:space="preserve"> 01 0 01 КЗ010  </t>
  </si>
  <si>
    <t>01 0 01 КЗ020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</si>
  <si>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</si>
  <si>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</si>
  <si>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</si>
  <si>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</si>
  <si>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</si>
  <si>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</si>
  <si>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11 0 02 КЗ114</t>
  </si>
  <si>
    <t>03 0 04 КЗ380</t>
  </si>
  <si>
    <t>08 0 01 КЗ500</t>
  </si>
  <si>
    <t>10 3 01 КЗ620</t>
  </si>
  <si>
    <t>03 0 02 КЗ310</t>
  </si>
  <si>
    <t>03 0 06 КЗ310</t>
  </si>
  <si>
    <t>03 0 06 КЗ350</t>
  </si>
  <si>
    <t>03 0 04 КЗ310</t>
  </si>
  <si>
    <t>04 1 01 КЗ820</t>
  </si>
  <si>
    <t>06 0 03 КЗ420</t>
  </si>
  <si>
    <t>03 0 01 КЗ310</t>
  </si>
  <si>
    <t>20 9 00 КЗ740</t>
  </si>
  <si>
    <t>05 0 01 401КЗ</t>
  </si>
  <si>
    <t>05 0 02 00000</t>
  </si>
  <si>
    <t>Основное мероприятие «Обеспечение населения Пучежского муниципального района пассажирскими перевозками водным транспортом»</t>
  </si>
  <si>
    <t>Возмещение недополученных доходов организации, предоставляющей транспортные услуги населению судном на воздушной подушке Марс-27 (Иные бюджетные ассигнования)</t>
  </si>
  <si>
    <t>06 0 02 901КЗ</t>
  </si>
  <si>
    <t>05 0 02 402КЗ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</si>
  <si>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</si>
  <si>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</si>
  <si>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</si>
  <si>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</si>
  <si>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</si>
  <si>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</si>
  <si>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</si>
  <si>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</si>
  <si>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</si>
  <si>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</si>
  <si>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</si>
  <si>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S0320</t>
  </si>
  <si>
    <t xml:space="preserve">04 1 00 00000 </t>
  </si>
  <si>
    <t xml:space="preserve">04 3 00 00000 </t>
  </si>
  <si>
    <r>
  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</t>
    </r>
    <r>
      <rPr>
        <sz val="12"/>
        <rFont val="Times New Roman"/>
        <family val="1"/>
      </rPr>
      <t>Предоставление субсидий бюджетным, автономным учреждениям и иным некоммерческим организациям)</t>
    </r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</si>
  <si>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</si>
  <si>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</si>
  <si>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</si>
  <si>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</si>
  <si>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</si>
  <si>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</si>
  <si>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</si>
  <si>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</si>
  <si>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</si>
  <si>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</si>
  <si>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</si>
  <si>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</si>
  <si>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</si>
  <si>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Изменения, руб</t>
  </si>
  <si>
    <t>Сумма с учетом изменений, 
руб</t>
  </si>
  <si>
    <t>03 0 02 КЗ115</t>
  </si>
  <si>
    <t>11 0 02 9162Н</t>
  </si>
  <si>
    <t>01 0 02 КЗ040</t>
  </si>
  <si>
    <t>01 0 08 010КЗ</t>
  </si>
  <si>
    <t>15 0 01 КЗ105</t>
  </si>
  <si>
    <t>02 0 02 S034Г</t>
  </si>
  <si>
    <t>02 0 03 92800</t>
  </si>
  <si>
    <t>02 0 03 93800</t>
  </si>
  <si>
    <t>02 0 03 94800</t>
  </si>
  <si>
    <t>02 0 03 95800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</si>
  <si>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</si>
  <si>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20 9 00 92800</t>
  </si>
  <si>
    <t>20 9 00 93800</t>
  </si>
  <si>
    <t>20 9 00 94800</t>
  </si>
  <si>
    <t>20 9 00 95800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</si>
  <si>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</si>
  <si>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Оказание адресной социальной помощи (Закупка товаров, работ и услуг для государственных (муниципальных) нужд)</t>
  </si>
  <si>
    <t>04 1 01 00870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</si>
  <si>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</si>
  <si>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</si>
  <si>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</si>
  <si>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</si>
  <si>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</si>
  <si>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</si>
  <si>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</si>
  <si>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</si>
  <si>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</si>
  <si>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</si>
  <si>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</si>
  <si>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</si>
  <si>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Выполнение мероприятий по содержанию муниципального имущества (погашение кредиторской задолженности) (Закупка товаров, работ и услуг для государственных (муниципальных) нужд)</t>
  </si>
  <si>
    <t>Оплата услуг за эксплуатацию опасного производственного объекта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</si>
  <si>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</si>
  <si>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</si>
  <si>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</si>
  <si>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Илья-Высоковского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</si>
  <si>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Мортковского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</si>
  <si>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Сеготского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</si>
  <si>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</si>
  <si>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</si>
  <si>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</si>
  <si>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01 0 04 00000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</si>
  <si>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</si>
  <si>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</si>
  <si>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</si>
  <si>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</si>
  <si>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</si>
  <si>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</si>
  <si>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</si>
  <si>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</si>
  <si>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</si>
  <si>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</si>
  <si>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</si>
  <si>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</si>
  <si>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</si>
  <si>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</si>
  <si>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</si>
  <si>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</si>
  <si>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</si>
  <si>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</si>
  <si>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</si>
  <si>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</si>
  <si>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</si>
  <si>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</si>
  <si>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</si>
  <si>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</si>
  <si>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</si>
  <si>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</si>
  <si>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</si>
  <si>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</si>
  <si>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</si>
  <si>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</si>
  <si>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</si>
  <si>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</si>
  <si>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</si>
  <si>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</si>
  <si>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</si>
  <si>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</si>
  <si>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</si>
  <si>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</si>
  <si>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</si>
  <si>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</si>
  <si>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</si>
  <si>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</si>
  <si>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</si>
  <si>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t>Основное мероприятие «Оказание социальной поддержки семьям с детьми, оказавшимся в трудной жизненной ситуации»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</si>
  <si>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</si>
  <si>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</si>
  <si>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</si>
  <si>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</si>
  <si>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</si>
  <si>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</si>
  <si>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</si>
  <si>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</si>
  <si>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</si>
  <si>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</si>
  <si>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</si>
  <si>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</si>
  <si>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</si>
  <si>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</si>
  <si>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Приложение № 5 к решению Совета 
Пучежского муниципального района 
от 30.01.2017 № 142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</si>
  <si>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</si>
  <si>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07 0 00 00000</t>
  </si>
  <si>
    <t>07 1 01 00430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</si>
  <si>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</si>
  <si>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07 1 01 00440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</si>
  <si>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</si>
  <si>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</si>
  <si>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</si>
  <si>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</si>
  <si>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</si>
  <si>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</si>
  <si>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</si>
  <si>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</si>
  <si>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</si>
  <si>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</si>
  <si>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</si>
  <si>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</si>
  <si>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</si>
  <si>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</si>
  <si>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</si>
  <si>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</si>
  <si>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</si>
  <si>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</si>
  <si>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</si>
  <si>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</si>
  <si>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</si>
  <si>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</si>
  <si>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</si>
  <si>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</si>
  <si>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</si>
  <si>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</si>
  <si>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</si>
  <si>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</si>
  <si>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</si>
  <si>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</si>
  <si>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</si>
  <si>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</si>
  <si>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</si>
  <si>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</si>
  <si>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</si>
  <si>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</si>
  <si>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Обеспечение воспитанников ДЮЦ, участников сборных команд спортивной формой, соответствующим инвентарем и оборудованием (Предоставление субсидий бюджетным, автономным учреждениям и иным некоммерческим организациям)</t>
  </si>
  <si>
    <t>08 0 02 00510</t>
  </si>
  <si>
    <t>Организация и проведение соревнований, спартакаиад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</si>
  <si>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08 0 02 00520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</si>
  <si>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</si>
  <si>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</si>
  <si>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t>Организация и проведение соревнований для лиц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</si>
  <si>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08 0 02 00540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</si>
  <si>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</si>
  <si>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</si>
  <si>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</si>
  <si>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</si>
  <si>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</si>
  <si>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</si>
  <si>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</si>
  <si>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</si>
  <si>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</si>
  <si>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</si>
  <si>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</si>
  <si>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</si>
  <si>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</si>
  <si>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</si>
  <si>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</si>
  <si>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</si>
  <si>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</si>
  <si>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</si>
  <si>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</si>
  <si>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</si>
  <si>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</si>
  <si>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</si>
  <si>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13 0 00 00000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</si>
  <si>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</si>
  <si>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</si>
  <si>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13 0 02 00830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</si>
  <si>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</si>
  <si>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</si>
  <si>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13 0 01 80360</t>
  </si>
  <si>
    <t>Организация проведения районного конкурса детского рисунка «Добрая дорога детства» (Закупка товаров, работ и услуг для государственных (муниципальных) нужд)</t>
  </si>
  <si>
    <t>Организация проведения смотра агит-бригад «Светофор» (Закупка товаров, работ и услуг для государственных (муниципальных) нужд)</t>
  </si>
  <si>
    <t>14 0 00 00000</t>
  </si>
  <si>
    <t>Организация проведения слета «Безопасное колесо» (Закупка товаров, работ и услуг для государственных (муниципальных) нужд)</t>
  </si>
  <si>
    <t>14 0 01 00750</t>
  </si>
  <si>
    <t>14 0 01 00760</t>
  </si>
  <si>
    <t>14 0 01 00770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</si>
  <si>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</si>
  <si>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</si>
  <si>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</si>
  <si>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</si>
  <si>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</si>
  <si>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</si>
  <si>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</si>
  <si>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</si>
  <si>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</si>
  <si>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</si>
  <si>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</si>
  <si>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</si>
  <si>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</si>
  <si>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</si>
  <si>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</si>
  <si>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Вид расхо-дов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</si>
  <si>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</si>
  <si>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</si>
  <si>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</si>
  <si>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</si>
  <si>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</si>
  <si>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</si>
  <si>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</si>
  <si>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</si>
  <si>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</si>
  <si>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</si>
  <si>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</si>
  <si>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</si>
  <si>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</si>
  <si>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</si>
  <si>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</si>
  <si>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</si>
  <si>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</si>
  <si>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</si>
  <si>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</si>
  <si>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</si>
  <si>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01 0 04 00080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</si>
  <si>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</si>
  <si>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</si>
  <si>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</si>
  <si>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</si>
  <si>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</si>
  <si>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</si>
  <si>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Подпрограмма "Дети Пучежского района"</t>
  </si>
  <si>
    <t>Подпрограмма "Забота"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</si>
  <si>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</si>
  <si>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</si>
  <si>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</si>
  <si>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</si>
  <si>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</si>
  <si>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</si>
  <si>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</si>
  <si>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</si>
  <si>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</si>
  <si>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</si>
  <si>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</si>
  <si>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</si>
  <si>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</si>
  <si>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</si>
  <si>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</si>
  <si>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</si>
  <si>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</si>
  <si>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11 0 02 01140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</si>
  <si>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</si>
  <si>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</si>
  <si>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</si>
  <si>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</si>
  <si>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</si>
  <si>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</si>
  <si>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</si>
  <si>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</si>
  <si>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</si>
  <si>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</si>
  <si>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</si>
  <si>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</si>
  <si>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Организация отдыха и оздоровления детей (Предоставление субсидий бюджетным, автономным учреждениям и иным некоммерческим организациям)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</si>
  <si>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</si>
  <si>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</si>
  <si>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</si>
  <si>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</si>
  <si>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</si>
  <si>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</si>
  <si>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</si>
  <si>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</si>
  <si>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01 0 05 80190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</si>
  <si>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</si>
  <si>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</si>
  <si>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</si>
  <si>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</si>
  <si>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</si>
  <si>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</si>
  <si>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</si>
  <si>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</si>
  <si>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</si>
  <si>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Проведение районных и участие в региональных, межрегиональных, всероссийских мероприятиях туристско-краеведческой направленности (Предоставление субсидий бюджетным, автономным учреждениям и иным некоммерческим организациям)</t>
  </si>
  <si>
    <t>01 0 07 00180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</si>
  <si>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</si>
  <si>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01 0 07 00190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</si>
  <si>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</si>
  <si>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</si>
  <si>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</si>
  <si>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01 0 07 00210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</si>
  <si>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</si>
  <si>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</si>
  <si>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</si>
  <si>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</si>
  <si>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01 0 08 80100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</si>
  <si>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</si>
  <si>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</si>
  <si>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</si>
  <si>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</si>
  <si>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</si>
  <si>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</si>
  <si>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</si>
  <si>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</si>
  <si>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</si>
  <si>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</si>
  <si>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13 0 02 00000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</si>
  <si>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</si>
  <si>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</si>
  <si>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</si>
  <si>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</si>
  <si>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</si>
  <si>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</si>
  <si>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</si>
  <si>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</si>
  <si>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</si>
  <si>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</si>
  <si>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</si>
  <si>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</si>
  <si>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</si>
  <si>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</si>
  <si>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</si>
  <si>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</si>
  <si>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</si>
  <si>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</si>
  <si>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</si>
  <si>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</si>
  <si>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</si>
  <si>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</si>
  <si>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</si>
  <si>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</si>
  <si>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</si>
  <si>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</si>
  <si>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</si>
  <si>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</si>
  <si>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</si>
  <si>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04 3 01 9151Ж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</si>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</sst>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4" fontId="5" fillId="34" borderId="12" xfId="61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14" xfId="33" applyNumberFormat="1" applyFont="1" applyBorder="1" applyAlignment="1" applyProtection="1">
      <alignment horizontal="justify" vertical="center" wrapText="1"/>
      <protection locked="0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" xfId="33" applyNumberFormat="1" applyFont="1" applyFill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74.00390625" style="19" customWidth="1"/>
    <col min="2" max="2" width="17.625" style="2" customWidth="1"/>
    <col min="3" max="3" width="7.375" style="2" customWidth="1"/>
    <col min="4" max="6" width="17.25390625" style="30" customWidth="1"/>
  </cols>
  <sheetData>
    <row r="1" spans="1:6" ht="40.5" customHeight="1">
      <c r="A1" s="48"/>
      <c r="B1" s="72" t="s">
        <v>213</v>
      </c>
      <c r="C1" s="72"/>
      <c r="D1" s="72"/>
      <c r="E1" s="72"/>
      <c r="F1" s="72"/>
    </row>
    <row r="3" spans="1:6" ht="12.75">
      <c r="A3" s="73" t="s">
        <v>1</v>
      </c>
      <c r="B3" s="73"/>
      <c r="C3" s="73"/>
      <c r="D3" s="73"/>
      <c r="E3" s="73"/>
      <c r="F3" s="73"/>
    </row>
    <row r="4" spans="1:6" ht="71.25" customHeight="1">
      <c r="A4" s="73"/>
      <c r="B4" s="73"/>
      <c r="C4" s="73"/>
      <c r="D4" s="73"/>
      <c r="E4" s="73"/>
      <c r="F4" s="73"/>
    </row>
    <row r="5" spans="1:3" ht="18">
      <c r="A5" s="49"/>
      <c r="B5" s="1"/>
      <c r="C5" s="1"/>
    </row>
    <row r="6" spans="1:6" s="12" customFormat="1" ht="63">
      <c r="A6" s="10" t="s">
        <v>306</v>
      </c>
      <c r="B6" s="11" t="s">
        <v>312</v>
      </c>
      <c r="C6" s="11" t="s">
        <v>314</v>
      </c>
      <c r="D6" s="31" t="s">
        <v>313</v>
      </c>
      <c r="E6" s="31" t="s">
        <v>111</v>
      </c>
      <c r="F6" s="31" t="s">
        <v>112</v>
      </c>
    </row>
    <row r="7" spans="1:6" ht="56.25">
      <c r="A7" s="50" t="s">
        <v>89</v>
      </c>
      <c r="B7" s="3" t="s">
        <v>109</v>
      </c>
      <c r="C7" s="9"/>
      <c r="D7" s="16">
        <f>D8+D17+D32+D36+D40+D48+D53+D61+D69</f>
        <v>105520636.71</v>
      </c>
      <c r="E7" s="16">
        <f>E8+E17+E32+E36+E40+E48+E53+E61+E69</f>
        <v>-3919925.04</v>
      </c>
      <c r="F7" s="16">
        <f>F8+F17+F32+F36+F40+F48+F53+F61+F69</f>
        <v>101600711.66999999</v>
      </c>
    </row>
    <row r="8" spans="1:6" ht="31.5">
      <c r="A8" s="51" t="s">
        <v>107</v>
      </c>
      <c r="B8" s="34" t="s">
        <v>309</v>
      </c>
      <c r="C8" s="35"/>
      <c r="D8" s="36">
        <f>SUM(D9:D16)</f>
        <v>39217918</v>
      </c>
      <c r="E8" s="36">
        <f>SUM(E9:E16)</f>
        <v>-1682211.04</v>
      </c>
      <c r="F8" s="36">
        <f>SUM(F9:F16)</f>
        <v>37535706.96</v>
      </c>
    </row>
    <row r="9" spans="1:6" ht="78.75">
      <c r="A9" s="52" t="s">
        <v>307</v>
      </c>
      <c r="B9" s="4" t="s">
        <v>308</v>
      </c>
      <c r="C9" s="4">
        <v>100</v>
      </c>
      <c r="D9" s="14">
        <f>12539300-812609</f>
        <v>11726691</v>
      </c>
      <c r="E9" s="14">
        <v>6000</v>
      </c>
      <c r="F9" s="14">
        <f>D9+E9</f>
        <v>11732691</v>
      </c>
    </row>
    <row r="10" spans="1:6" ht="47.25">
      <c r="A10" s="52" t="s">
        <v>310</v>
      </c>
      <c r="B10" s="4" t="s">
        <v>308</v>
      </c>
      <c r="C10" s="4">
        <v>200</v>
      </c>
      <c r="D10" s="14">
        <v>7023500</v>
      </c>
      <c r="E10" s="14">
        <v>7200</v>
      </c>
      <c r="F10" s="14">
        <f aca="true" t="shared" si="0" ref="F10:F15">D10+E10</f>
        <v>7030700</v>
      </c>
    </row>
    <row r="11" spans="1:6" ht="47.25">
      <c r="A11" s="52" t="s">
        <v>310</v>
      </c>
      <c r="B11" s="4" t="s">
        <v>57</v>
      </c>
      <c r="C11" s="4">
        <v>200</v>
      </c>
      <c r="D11" s="14">
        <v>2891939</v>
      </c>
      <c r="E11" s="14">
        <v>-1473464.04</v>
      </c>
      <c r="F11" s="14">
        <f t="shared" si="0"/>
        <v>1418474.96</v>
      </c>
    </row>
    <row r="12" spans="1:6" ht="31.5">
      <c r="A12" s="52" t="s">
        <v>311</v>
      </c>
      <c r="B12" s="4" t="s">
        <v>308</v>
      </c>
      <c r="C12" s="4">
        <v>800</v>
      </c>
      <c r="D12" s="14">
        <v>126200</v>
      </c>
      <c r="E12" s="14">
        <v>0</v>
      </c>
      <c r="F12" s="14">
        <f t="shared" si="0"/>
        <v>126200</v>
      </c>
    </row>
    <row r="13" spans="1:6" ht="204.75">
      <c r="A13" s="52" t="s">
        <v>315</v>
      </c>
      <c r="B13" s="4" t="s">
        <v>316</v>
      </c>
      <c r="C13" s="4">
        <v>100</v>
      </c>
      <c r="D13" s="14">
        <v>10326952</v>
      </c>
      <c r="E13" s="14">
        <v>0</v>
      </c>
      <c r="F13" s="14">
        <f t="shared" si="0"/>
        <v>10326952</v>
      </c>
    </row>
    <row r="14" spans="1:6" ht="173.25">
      <c r="A14" s="52" t="s">
        <v>317</v>
      </c>
      <c r="B14" s="4" t="s">
        <v>316</v>
      </c>
      <c r="C14" s="4">
        <v>200</v>
      </c>
      <c r="D14" s="14">
        <v>84480</v>
      </c>
      <c r="E14" s="14">
        <v>0</v>
      </c>
      <c r="F14" s="14">
        <f t="shared" si="0"/>
        <v>84480</v>
      </c>
    </row>
    <row r="15" spans="1:6" ht="47.25">
      <c r="A15" s="52" t="s">
        <v>318</v>
      </c>
      <c r="B15" s="4" t="s">
        <v>319</v>
      </c>
      <c r="C15" s="4">
        <v>200</v>
      </c>
      <c r="D15" s="14">
        <f>7795100-983000</f>
        <v>6812100</v>
      </c>
      <c r="E15" s="14">
        <v>-13200</v>
      </c>
      <c r="F15" s="14">
        <f t="shared" si="0"/>
        <v>6798900</v>
      </c>
    </row>
    <row r="16" spans="1:6" ht="47.25">
      <c r="A16" s="52" t="s">
        <v>318</v>
      </c>
      <c r="B16" s="4" t="s">
        <v>58</v>
      </c>
      <c r="C16" s="4">
        <v>200</v>
      </c>
      <c r="D16" s="14">
        <v>226056</v>
      </c>
      <c r="E16" s="14">
        <v>-208747</v>
      </c>
      <c r="F16" s="14">
        <f>D16+E16</f>
        <v>17309</v>
      </c>
    </row>
    <row r="17" spans="1:6" ht="31.5">
      <c r="A17" s="51" t="s">
        <v>108</v>
      </c>
      <c r="B17" s="34" t="s">
        <v>110</v>
      </c>
      <c r="C17" s="6"/>
      <c r="D17" s="37">
        <f>SUM(D18:D31)</f>
        <v>54918393</v>
      </c>
      <c r="E17" s="37">
        <f>SUM(E18:E31)</f>
        <v>-2317323.76</v>
      </c>
      <c r="F17" s="37">
        <f aca="true" t="shared" si="1" ref="F17:F86">D17+E17</f>
        <v>52601069.24</v>
      </c>
    </row>
    <row r="18" spans="1:6" ht="94.5">
      <c r="A18" s="52" t="s">
        <v>320</v>
      </c>
      <c r="B18" s="4" t="s">
        <v>328</v>
      </c>
      <c r="C18" s="4">
        <v>100</v>
      </c>
      <c r="D18" s="14">
        <v>3482700</v>
      </c>
      <c r="E18" s="14">
        <v>0</v>
      </c>
      <c r="F18" s="14">
        <f t="shared" si="1"/>
        <v>3482700</v>
      </c>
    </row>
    <row r="19" spans="1:6" ht="47.25">
      <c r="A19" s="52" t="s">
        <v>321</v>
      </c>
      <c r="B19" s="4" t="s">
        <v>328</v>
      </c>
      <c r="C19" s="4">
        <v>200</v>
      </c>
      <c r="D19" s="14">
        <f>5322700+983000</f>
        <v>6305700</v>
      </c>
      <c r="E19" s="14">
        <v>0</v>
      </c>
      <c r="F19" s="14">
        <f t="shared" si="1"/>
        <v>6305700</v>
      </c>
    </row>
    <row r="20" spans="1:6" ht="47.25">
      <c r="A20" s="52" t="s">
        <v>321</v>
      </c>
      <c r="B20" s="4" t="s">
        <v>61</v>
      </c>
      <c r="C20" s="4">
        <v>200</v>
      </c>
      <c r="D20" s="14">
        <v>2422525</v>
      </c>
      <c r="E20" s="14">
        <v>-1256765.36</v>
      </c>
      <c r="F20" s="14">
        <f t="shared" si="1"/>
        <v>1165759.64</v>
      </c>
    </row>
    <row r="21" spans="1:6" ht="63">
      <c r="A21" s="52" t="s">
        <v>424</v>
      </c>
      <c r="B21" s="4" t="s">
        <v>328</v>
      </c>
      <c r="C21" s="4">
        <v>600</v>
      </c>
      <c r="D21" s="14">
        <v>10296200</v>
      </c>
      <c r="E21" s="14">
        <v>0</v>
      </c>
      <c r="F21" s="14">
        <f t="shared" si="1"/>
        <v>10296200</v>
      </c>
    </row>
    <row r="22" spans="1:6" ht="47.25">
      <c r="A22" s="52" t="s">
        <v>322</v>
      </c>
      <c r="B22" s="4" t="s">
        <v>61</v>
      </c>
      <c r="C22" s="4">
        <v>600</v>
      </c>
      <c r="D22" s="14">
        <v>3252075</v>
      </c>
      <c r="E22" s="14">
        <v>-1551604.56</v>
      </c>
      <c r="F22" s="14">
        <f t="shared" si="1"/>
        <v>1700470.44</v>
      </c>
    </row>
    <row r="23" spans="1:6" ht="47.25">
      <c r="A23" s="52" t="s">
        <v>322</v>
      </c>
      <c r="B23" s="4" t="s">
        <v>328</v>
      </c>
      <c r="C23" s="4">
        <v>800</v>
      </c>
      <c r="D23" s="14">
        <f>83500+812609</f>
        <v>896109</v>
      </c>
      <c r="E23" s="14">
        <v>0</v>
      </c>
      <c r="F23" s="14">
        <f t="shared" si="1"/>
        <v>896109</v>
      </c>
    </row>
    <row r="24" spans="1:6" ht="47.25">
      <c r="A24" s="52" t="s">
        <v>132</v>
      </c>
      <c r="B24" s="4" t="s">
        <v>61</v>
      </c>
      <c r="C24" s="4">
        <v>800</v>
      </c>
      <c r="D24" s="14">
        <v>0</v>
      </c>
      <c r="E24" s="14">
        <v>250000</v>
      </c>
      <c r="F24" s="14">
        <f t="shared" si="1"/>
        <v>250000</v>
      </c>
    </row>
    <row r="25" spans="1:6" ht="47.25">
      <c r="A25" s="52" t="s">
        <v>426</v>
      </c>
      <c r="B25" s="4" t="s">
        <v>423</v>
      </c>
      <c r="C25" s="4">
        <v>200</v>
      </c>
      <c r="D25" s="14">
        <v>310100</v>
      </c>
      <c r="E25" s="14">
        <v>0</v>
      </c>
      <c r="F25" s="14">
        <f t="shared" si="1"/>
        <v>310100</v>
      </c>
    </row>
    <row r="26" spans="1:6" ht="63">
      <c r="A26" s="52" t="s">
        <v>425</v>
      </c>
      <c r="B26" s="4" t="s">
        <v>423</v>
      </c>
      <c r="C26" s="4">
        <v>600</v>
      </c>
      <c r="D26" s="14">
        <v>207600</v>
      </c>
      <c r="E26" s="14">
        <v>0</v>
      </c>
      <c r="F26" s="14">
        <f t="shared" si="1"/>
        <v>207600</v>
      </c>
    </row>
    <row r="27" spans="1:6" ht="63">
      <c r="A27" s="52" t="s">
        <v>134</v>
      </c>
      <c r="B27" s="4" t="s">
        <v>115</v>
      </c>
      <c r="C27" s="4">
        <v>200</v>
      </c>
      <c r="D27" s="14">
        <v>0</v>
      </c>
      <c r="E27" s="14">
        <v>118775</v>
      </c>
      <c r="F27" s="14">
        <f t="shared" si="1"/>
        <v>118775</v>
      </c>
    </row>
    <row r="28" spans="1:6" ht="63">
      <c r="A28" s="52" t="s">
        <v>133</v>
      </c>
      <c r="B28" s="4" t="s">
        <v>115</v>
      </c>
      <c r="C28" s="4">
        <v>600</v>
      </c>
      <c r="D28" s="14">
        <v>0</v>
      </c>
      <c r="E28" s="14">
        <v>122271.16</v>
      </c>
      <c r="F28" s="14">
        <f t="shared" si="1"/>
        <v>122271.16</v>
      </c>
    </row>
    <row r="29" spans="1:6" ht="189">
      <c r="A29" s="52" t="s">
        <v>323</v>
      </c>
      <c r="B29" s="4" t="s">
        <v>327</v>
      </c>
      <c r="C29" s="4">
        <v>100</v>
      </c>
      <c r="D29" s="14">
        <v>11369966</v>
      </c>
      <c r="E29" s="14">
        <v>0</v>
      </c>
      <c r="F29" s="14">
        <f t="shared" si="1"/>
        <v>11369966</v>
      </c>
    </row>
    <row r="30" spans="1:6" ht="157.5">
      <c r="A30" s="52" t="s">
        <v>324</v>
      </c>
      <c r="B30" s="4" t="s">
        <v>327</v>
      </c>
      <c r="C30" s="4">
        <v>200</v>
      </c>
      <c r="D30" s="15">
        <v>40234</v>
      </c>
      <c r="E30" s="15">
        <v>0</v>
      </c>
      <c r="F30" s="14">
        <f t="shared" si="1"/>
        <v>40234</v>
      </c>
    </row>
    <row r="31" spans="1:6" ht="157.5">
      <c r="A31" s="52" t="s">
        <v>326</v>
      </c>
      <c r="B31" s="4" t="s">
        <v>327</v>
      </c>
      <c r="C31" s="4">
        <v>600</v>
      </c>
      <c r="D31" s="13">
        <v>16335184</v>
      </c>
      <c r="E31" s="13">
        <v>0</v>
      </c>
      <c r="F31" s="14">
        <f t="shared" si="1"/>
        <v>16335184</v>
      </c>
    </row>
    <row r="32" spans="1:6" ht="31.5">
      <c r="A32" s="51" t="s">
        <v>151</v>
      </c>
      <c r="B32" s="34" t="s">
        <v>152</v>
      </c>
      <c r="C32" s="34"/>
      <c r="D32" s="37">
        <f>SUM(D33:D35)</f>
        <v>3235566</v>
      </c>
      <c r="E32" s="37">
        <f>SUM(E33:E35)</f>
        <v>-90660.04</v>
      </c>
      <c r="F32" s="37">
        <f t="shared" si="1"/>
        <v>3144905.96</v>
      </c>
    </row>
    <row r="33" spans="1:6" ht="63">
      <c r="A33" s="52" t="s">
        <v>329</v>
      </c>
      <c r="B33" s="4" t="s">
        <v>331</v>
      </c>
      <c r="C33" s="4">
        <v>600</v>
      </c>
      <c r="D33" s="14">
        <v>2698966</v>
      </c>
      <c r="E33" s="14">
        <v>0</v>
      </c>
      <c r="F33" s="14">
        <f t="shared" si="1"/>
        <v>2698966</v>
      </c>
    </row>
    <row r="34" spans="1:6" ht="63">
      <c r="A34" s="52" t="s">
        <v>329</v>
      </c>
      <c r="B34" s="4" t="s">
        <v>62</v>
      </c>
      <c r="C34" s="4">
        <v>600</v>
      </c>
      <c r="D34" s="14">
        <v>182666</v>
      </c>
      <c r="E34" s="14">
        <v>-90660.04</v>
      </c>
      <c r="F34" s="14">
        <f t="shared" si="1"/>
        <v>92005.96</v>
      </c>
    </row>
    <row r="35" spans="1:6" ht="78.75">
      <c r="A35" s="52" t="s">
        <v>330</v>
      </c>
      <c r="B35" s="4" t="s">
        <v>332</v>
      </c>
      <c r="C35" s="4">
        <v>600</v>
      </c>
      <c r="D35" s="14">
        <v>353934</v>
      </c>
      <c r="E35" s="14">
        <v>0</v>
      </c>
      <c r="F35" s="14">
        <f t="shared" si="1"/>
        <v>353934</v>
      </c>
    </row>
    <row r="36" spans="1:6" ht="47.25">
      <c r="A36" s="51" t="s">
        <v>153</v>
      </c>
      <c r="B36" s="34" t="s">
        <v>154</v>
      </c>
      <c r="C36" s="34"/>
      <c r="D36" s="37">
        <f>SUM(D37:D39)</f>
        <v>288800</v>
      </c>
      <c r="E36" s="37">
        <f>SUM(E37:E39)</f>
        <v>0</v>
      </c>
      <c r="F36" s="37">
        <f t="shared" si="1"/>
        <v>288800</v>
      </c>
    </row>
    <row r="37" spans="1:6" ht="47.25">
      <c r="A37" s="52" t="s">
        <v>334</v>
      </c>
      <c r="B37" s="4" t="s">
        <v>335</v>
      </c>
      <c r="C37" s="4">
        <v>200</v>
      </c>
      <c r="D37" s="14">
        <v>55000</v>
      </c>
      <c r="E37" s="14">
        <v>0</v>
      </c>
      <c r="F37" s="14">
        <f t="shared" si="1"/>
        <v>55000</v>
      </c>
    </row>
    <row r="38" spans="1:6" ht="63">
      <c r="A38" s="52" t="s">
        <v>333</v>
      </c>
      <c r="B38" s="4" t="s">
        <v>335</v>
      </c>
      <c r="C38" s="4">
        <v>600</v>
      </c>
      <c r="D38" s="14">
        <v>140000</v>
      </c>
      <c r="E38" s="14">
        <v>0</v>
      </c>
      <c r="F38" s="14">
        <f t="shared" si="1"/>
        <v>140000</v>
      </c>
    </row>
    <row r="39" spans="1:6" ht="63">
      <c r="A39" s="52" t="s">
        <v>336</v>
      </c>
      <c r="B39" s="4" t="s">
        <v>375</v>
      </c>
      <c r="C39" s="4">
        <v>100</v>
      </c>
      <c r="D39" s="14">
        <v>93800</v>
      </c>
      <c r="E39" s="14">
        <v>0</v>
      </c>
      <c r="F39" s="14">
        <f t="shared" si="1"/>
        <v>93800</v>
      </c>
    </row>
    <row r="40" spans="1:6" ht="31.5">
      <c r="A40" s="51" t="s">
        <v>155</v>
      </c>
      <c r="B40" s="34" t="s">
        <v>156</v>
      </c>
      <c r="C40" s="34"/>
      <c r="D40" s="37">
        <f>SUM(D41:D47)</f>
        <v>817400</v>
      </c>
      <c r="E40" s="37">
        <f>SUM(E41:E47)</f>
        <v>0</v>
      </c>
      <c r="F40" s="37">
        <f t="shared" si="1"/>
        <v>817400</v>
      </c>
    </row>
    <row r="41" spans="1:6" ht="31.5">
      <c r="A41" s="52" t="s">
        <v>373</v>
      </c>
      <c r="B41" s="4" t="s">
        <v>376</v>
      </c>
      <c r="C41" s="4">
        <v>200</v>
      </c>
      <c r="D41" s="14">
        <v>60000</v>
      </c>
      <c r="E41" s="14">
        <v>0</v>
      </c>
      <c r="F41" s="14">
        <f t="shared" si="1"/>
        <v>60000</v>
      </c>
    </row>
    <row r="42" spans="1:6" ht="47.25">
      <c r="A42" s="52" t="s">
        <v>374</v>
      </c>
      <c r="B42" s="4" t="s">
        <v>376</v>
      </c>
      <c r="C42" s="4">
        <v>600</v>
      </c>
      <c r="D42" s="14">
        <v>140000</v>
      </c>
      <c r="E42" s="14">
        <v>0</v>
      </c>
      <c r="F42" s="14">
        <f t="shared" si="1"/>
        <v>140000</v>
      </c>
    </row>
    <row r="43" spans="1:6" ht="63">
      <c r="A43" s="52" t="s">
        <v>382</v>
      </c>
      <c r="B43" s="4" t="s">
        <v>383</v>
      </c>
      <c r="C43" s="4">
        <v>200</v>
      </c>
      <c r="D43" s="14">
        <v>103950</v>
      </c>
      <c r="E43" s="14">
        <v>0</v>
      </c>
      <c r="F43" s="14">
        <f t="shared" si="1"/>
        <v>103950</v>
      </c>
    </row>
    <row r="44" spans="1:6" ht="63">
      <c r="A44" s="52" t="s">
        <v>31</v>
      </c>
      <c r="B44" s="4" t="s">
        <v>383</v>
      </c>
      <c r="C44" s="4">
        <v>600</v>
      </c>
      <c r="D44" s="14">
        <v>196350</v>
      </c>
      <c r="E44" s="14">
        <v>0</v>
      </c>
      <c r="F44" s="14">
        <f t="shared" si="1"/>
        <v>196350</v>
      </c>
    </row>
    <row r="45" spans="1:6" ht="63">
      <c r="A45" s="52" t="s">
        <v>377</v>
      </c>
      <c r="B45" s="4" t="s">
        <v>378</v>
      </c>
      <c r="C45" s="4">
        <v>600</v>
      </c>
      <c r="D45" s="14">
        <v>23100</v>
      </c>
      <c r="E45" s="14">
        <v>0</v>
      </c>
      <c r="F45" s="14">
        <f t="shared" si="1"/>
        <v>23100</v>
      </c>
    </row>
    <row r="46" spans="1:6" ht="31.5">
      <c r="A46" s="52" t="s">
        <v>380</v>
      </c>
      <c r="B46" s="4" t="s">
        <v>381</v>
      </c>
      <c r="C46" s="4">
        <v>200</v>
      </c>
      <c r="D46" s="14">
        <v>23730</v>
      </c>
      <c r="E46" s="14">
        <v>0</v>
      </c>
      <c r="F46" s="14">
        <f t="shared" si="1"/>
        <v>23730</v>
      </c>
    </row>
    <row r="47" spans="1:6" ht="47.25">
      <c r="A47" s="52" t="s">
        <v>379</v>
      </c>
      <c r="B47" s="4" t="s">
        <v>381</v>
      </c>
      <c r="C47" s="4">
        <v>600</v>
      </c>
      <c r="D47" s="13">
        <v>270270</v>
      </c>
      <c r="E47" s="13">
        <v>0</v>
      </c>
      <c r="F47" s="14">
        <f t="shared" si="1"/>
        <v>270270</v>
      </c>
    </row>
    <row r="48" spans="1:6" ht="47.25">
      <c r="A48" s="51" t="s">
        <v>157</v>
      </c>
      <c r="B48" s="34" t="s">
        <v>158</v>
      </c>
      <c r="C48" s="34"/>
      <c r="D48" s="37">
        <f>SUM(D49:D52)</f>
        <v>706800</v>
      </c>
      <c r="E48" s="37">
        <f>SUM(E49:E52)</f>
        <v>0</v>
      </c>
      <c r="F48" s="37">
        <f t="shared" si="1"/>
        <v>706800</v>
      </c>
    </row>
    <row r="49" spans="1:6" ht="31.5">
      <c r="A49" s="52" t="s">
        <v>384</v>
      </c>
      <c r="B49" s="4" t="s">
        <v>385</v>
      </c>
      <c r="C49" s="4">
        <v>300</v>
      </c>
      <c r="D49" s="14">
        <v>52500</v>
      </c>
      <c r="E49" s="14">
        <v>0</v>
      </c>
      <c r="F49" s="14">
        <f t="shared" si="1"/>
        <v>52500</v>
      </c>
    </row>
    <row r="50" spans="1:6" ht="47.25">
      <c r="A50" s="52" t="s">
        <v>387</v>
      </c>
      <c r="B50" s="4" t="s">
        <v>388</v>
      </c>
      <c r="C50" s="4">
        <v>200</v>
      </c>
      <c r="D50" s="14">
        <v>54300</v>
      </c>
      <c r="E50" s="14">
        <v>0</v>
      </c>
      <c r="F50" s="14">
        <f t="shared" si="1"/>
        <v>54300</v>
      </c>
    </row>
    <row r="51" spans="1:6" ht="47.25">
      <c r="A51" s="52" t="s">
        <v>386</v>
      </c>
      <c r="B51" s="4" t="s">
        <v>388</v>
      </c>
      <c r="C51" s="4">
        <v>600</v>
      </c>
      <c r="D51" s="13">
        <v>200000</v>
      </c>
      <c r="E51" s="13">
        <v>0</v>
      </c>
      <c r="F51" s="14">
        <f t="shared" si="1"/>
        <v>200000</v>
      </c>
    </row>
    <row r="52" spans="1:6" ht="94.5">
      <c r="A52" s="53" t="s">
        <v>229</v>
      </c>
      <c r="B52" s="44" t="s">
        <v>230</v>
      </c>
      <c r="C52" s="4">
        <v>600</v>
      </c>
      <c r="D52" s="13">
        <v>400000</v>
      </c>
      <c r="E52" s="13">
        <v>0</v>
      </c>
      <c r="F52" s="14">
        <f t="shared" si="1"/>
        <v>400000</v>
      </c>
    </row>
    <row r="53" spans="1:6" ht="47.25">
      <c r="A53" s="51" t="s">
        <v>159</v>
      </c>
      <c r="B53" s="34" t="s">
        <v>160</v>
      </c>
      <c r="C53" s="34"/>
      <c r="D53" s="37">
        <f>SUM(D54:D60)</f>
        <v>247500</v>
      </c>
      <c r="E53" s="37">
        <f>SUM(E54:E60)</f>
        <v>0</v>
      </c>
      <c r="F53" s="37">
        <f t="shared" si="1"/>
        <v>247500</v>
      </c>
    </row>
    <row r="54" spans="1:6" ht="63">
      <c r="A54" s="52" t="s">
        <v>389</v>
      </c>
      <c r="B54" s="4" t="s">
        <v>390</v>
      </c>
      <c r="C54" s="4">
        <v>600</v>
      </c>
      <c r="D54" s="14">
        <v>38000</v>
      </c>
      <c r="E54" s="14">
        <v>0</v>
      </c>
      <c r="F54" s="14">
        <f t="shared" si="1"/>
        <v>38000</v>
      </c>
    </row>
    <row r="55" spans="1:6" ht="63">
      <c r="A55" s="52" t="s">
        <v>391</v>
      </c>
      <c r="B55" s="4" t="s">
        <v>392</v>
      </c>
      <c r="C55" s="4">
        <v>600</v>
      </c>
      <c r="D55" s="13">
        <v>98500</v>
      </c>
      <c r="E55" s="13">
        <v>0</v>
      </c>
      <c r="F55" s="14">
        <f t="shared" si="1"/>
        <v>98500</v>
      </c>
    </row>
    <row r="56" spans="1:6" ht="63">
      <c r="A56" s="52" t="s">
        <v>393</v>
      </c>
      <c r="B56" s="4" t="s">
        <v>394</v>
      </c>
      <c r="C56" s="4">
        <v>600</v>
      </c>
      <c r="D56" s="13">
        <v>27000</v>
      </c>
      <c r="E56" s="13">
        <v>0</v>
      </c>
      <c r="F56" s="14">
        <f t="shared" si="1"/>
        <v>27000</v>
      </c>
    </row>
    <row r="57" spans="1:6" ht="78.75">
      <c r="A57" s="52" t="s">
        <v>395</v>
      </c>
      <c r="B57" s="4" t="s">
        <v>396</v>
      </c>
      <c r="C57" s="4">
        <v>600</v>
      </c>
      <c r="D57" s="13">
        <v>22000</v>
      </c>
      <c r="E57" s="13">
        <v>0</v>
      </c>
      <c r="F57" s="14">
        <f t="shared" si="1"/>
        <v>22000</v>
      </c>
    </row>
    <row r="58" spans="1:6" ht="63">
      <c r="A58" s="52" t="s">
        <v>397</v>
      </c>
      <c r="B58" s="4" t="s">
        <v>398</v>
      </c>
      <c r="C58" s="4">
        <v>600</v>
      </c>
      <c r="D58" s="13">
        <v>2000</v>
      </c>
      <c r="E58" s="13">
        <v>0</v>
      </c>
      <c r="F58" s="14">
        <f t="shared" si="1"/>
        <v>2000</v>
      </c>
    </row>
    <row r="59" spans="1:6" ht="47.25">
      <c r="A59" s="52" t="s">
        <v>399</v>
      </c>
      <c r="B59" s="4" t="s">
        <v>400</v>
      </c>
      <c r="C59" s="4">
        <v>600</v>
      </c>
      <c r="D59" s="13">
        <v>10000</v>
      </c>
      <c r="E59" s="13">
        <v>0</v>
      </c>
      <c r="F59" s="14">
        <f t="shared" si="1"/>
        <v>10000</v>
      </c>
    </row>
    <row r="60" spans="1:6" ht="47.25">
      <c r="A60" s="52" t="s">
        <v>401</v>
      </c>
      <c r="B60" s="4" t="s">
        <v>402</v>
      </c>
      <c r="C60" s="4">
        <v>600</v>
      </c>
      <c r="D60" s="13">
        <v>50000</v>
      </c>
      <c r="E60" s="13">
        <v>0</v>
      </c>
      <c r="F60" s="14">
        <f t="shared" si="1"/>
        <v>50000</v>
      </c>
    </row>
    <row r="61" spans="1:6" ht="47.25">
      <c r="A61" s="51" t="s">
        <v>161</v>
      </c>
      <c r="B61" s="34" t="s">
        <v>162</v>
      </c>
      <c r="C61" s="34"/>
      <c r="D61" s="37">
        <f>SUM(D62:D68)</f>
        <v>2485835.71</v>
      </c>
      <c r="E61" s="37">
        <f>SUM(E62:E68)</f>
        <v>243135</v>
      </c>
      <c r="F61" s="37">
        <f t="shared" si="1"/>
        <v>2728970.71</v>
      </c>
    </row>
    <row r="62" spans="1:6" ht="78.75">
      <c r="A62" s="52" t="s">
        <v>403</v>
      </c>
      <c r="B62" s="4" t="s">
        <v>404</v>
      </c>
      <c r="C62" s="4">
        <v>200</v>
      </c>
      <c r="D62" s="14">
        <v>33806</v>
      </c>
      <c r="E62" s="14">
        <v>0</v>
      </c>
      <c r="F62" s="14">
        <f t="shared" si="1"/>
        <v>33806</v>
      </c>
    </row>
    <row r="63" spans="1:6" ht="110.25">
      <c r="A63" s="52" t="s">
        <v>406</v>
      </c>
      <c r="B63" s="4" t="s">
        <v>405</v>
      </c>
      <c r="C63" s="4">
        <v>200</v>
      </c>
      <c r="D63" s="14">
        <v>351594</v>
      </c>
      <c r="E63" s="14">
        <v>0</v>
      </c>
      <c r="F63" s="14">
        <f t="shared" si="1"/>
        <v>351594</v>
      </c>
    </row>
    <row r="64" spans="1:6" ht="78.75">
      <c r="A64" s="52" t="s">
        <v>407</v>
      </c>
      <c r="B64" s="4" t="s">
        <v>408</v>
      </c>
      <c r="C64" s="4">
        <v>300</v>
      </c>
      <c r="D64" s="14">
        <v>735435.71</v>
      </c>
      <c r="E64" s="14">
        <v>0</v>
      </c>
      <c r="F64" s="14">
        <f t="shared" si="1"/>
        <v>735435.71</v>
      </c>
    </row>
    <row r="65" spans="1:6" ht="78.75">
      <c r="A65" s="52" t="s">
        <v>135</v>
      </c>
      <c r="B65" s="4" t="s">
        <v>116</v>
      </c>
      <c r="C65" s="4">
        <v>200</v>
      </c>
      <c r="D65" s="14">
        <v>0</v>
      </c>
      <c r="E65" s="14">
        <v>37995</v>
      </c>
      <c r="F65" s="14">
        <f t="shared" si="1"/>
        <v>37995</v>
      </c>
    </row>
    <row r="66" spans="1:6" ht="63">
      <c r="A66" s="52" t="s">
        <v>12</v>
      </c>
      <c r="B66" s="4" t="s">
        <v>325</v>
      </c>
      <c r="C66" s="4">
        <v>200</v>
      </c>
      <c r="D66" s="14">
        <v>336000</v>
      </c>
      <c r="E66" s="14">
        <v>0</v>
      </c>
      <c r="F66" s="14">
        <f t="shared" si="1"/>
        <v>336000</v>
      </c>
    </row>
    <row r="67" spans="1:6" ht="78.75">
      <c r="A67" s="52" t="s">
        <v>137</v>
      </c>
      <c r="B67" s="4" t="s">
        <v>116</v>
      </c>
      <c r="C67" s="4">
        <v>600</v>
      </c>
      <c r="D67" s="14">
        <v>0</v>
      </c>
      <c r="E67" s="14">
        <v>205140</v>
      </c>
      <c r="F67" s="14">
        <f t="shared" si="1"/>
        <v>205140</v>
      </c>
    </row>
    <row r="68" spans="1:6" ht="78.75">
      <c r="A68" s="52" t="s">
        <v>136</v>
      </c>
      <c r="B68" s="4" t="s">
        <v>325</v>
      </c>
      <c r="C68" s="4">
        <v>600</v>
      </c>
      <c r="D68" s="14">
        <v>1029000</v>
      </c>
      <c r="E68" s="14">
        <v>0</v>
      </c>
      <c r="F68" s="14">
        <f t="shared" si="1"/>
        <v>1029000</v>
      </c>
    </row>
    <row r="69" spans="1:6" ht="31.5">
      <c r="A69" s="51" t="s">
        <v>163</v>
      </c>
      <c r="B69" s="34" t="s">
        <v>164</v>
      </c>
      <c r="C69" s="34"/>
      <c r="D69" s="37">
        <f>SUM(D70:D73)</f>
        <v>3602424</v>
      </c>
      <c r="E69" s="37">
        <f>SUM(E70:E73)</f>
        <v>-72865.2</v>
      </c>
      <c r="F69" s="37">
        <f t="shared" si="1"/>
        <v>3529558.8</v>
      </c>
    </row>
    <row r="70" spans="1:6" ht="110.25">
      <c r="A70" s="52" t="s">
        <v>7</v>
      </c>
      <c r="B70" s="4" t="s">
        <v>422</v>
      </c>
      <c r="C70" s="4">
        <v>100</v>
      </c>
      <c r="D70" s="14">
        <v>2767900</v>
      </c>
      <c r="E70" s="14">
        <v>0</v>
      </c>
      <c r="F70" s="14">
        <f t="shared" si="1"/>
        <v>2767900</v>
      </c>
    </row>
    <row r="71" spans="1:6" ht="63">
      <c r="A71" s="52" t="s">
        <v>8</v>
      </c>
      <c r="B71" s="4" t="s">
        <v>422</v>
      </c>
      <c r="C71" s="4">
        <v>200</v>
      </c>
      <c r="D71" s="14">
        <v>739200</v>
      </c>
      <c r="E71" s="14">
        <v>-6700</v>
      </c>
      <c r="F71" s="14">
        <f t="shared" si="1"/>
        <v>732500</v>
      </c>
    </row>
    <row r="72" spans="1:6" ht="63">
      <c r="A72" s="52" t="s">
        <v>8</v>
      </c>
      <c r="B72" s="4" t="s">
        <v>59</v>
      </c>
      <c r="C72" s="4">
        <v>200</v>
      </c>
      <c r="D72" s="14">
        <v>93824</v>
      </c>
      <c r="E72" s="14">
        <v>-72865.2</v>
      </c>
      <c r="F72" s="14">
        <f t="shared" si="1"/>
        <v>20958.800000000003</v>
      </c>
    </row>
    <row r="73" spans="1:6" ht="63">
      <c r="A73" s="52" t="s">
        <v>131</v>
      </c>
      <c r="B73" s="4" t="s">
        <v>422</v>
      </c>
      <c r="C73" s="4">
        <v>800</v>
      </c>
      <c r="D73" s="14">
        <v>1500</v>
      </c>
      <c r="E73" s="14">
        <v>6700</v>
      </c>
      <c r="F73" s="14">
        <f t="shared" si="1"/>
        <v>8200</v>
      </c>
    </row>
    <row r="74" spans="1:6" s="19" customFormat="1" ht="56.25">
      <c r="A74" s="17" t="s">
        <v>337</v>
      </c>
      <c r="B74" s="18" t="s">
        <v>427</v>
      </c>
      <c r="C74" s="18"/>
      <c r="D74" s="20">
        <f>D75+D79+D86+D95</f>
        <v>26647980</v>
      </c>
      <c r="E74" s="20">
        <f>E75+E79+E86+E95</f>
        <v>-372280.18</v>
      </c>
      <c r="F74" s="67">
        <f t="shared" si="1"/>
        <v>26275699.82</v>
      </c>
    </row>
    <row r="75" spans="1:6" s="19" customFormat="1" ht="78.75">
      <c r="A75" s="54" t="s">
        <v>165</v>
      </c>
      <c r="B75" s="34" t="s">
        <v>166</v>
      </c>
      <c r="C75" s="34"/>
      <c r="D75" s="36">
        <f>SUM(D76:D78)</f>
        <v>4855992</v>
      </c>
      <c r="E75" s="36">
        <f>SUM(E76:E78)</f>
        <v>-149612.1</v>
      </c>
      <c r="F75" s="37">
        <f t="shared" si="1"/>
        <v>4706379.9</v>
      </c>
    </row>
    <row r="76" spans="1:6" ht="63">
      <c r="A76" s="55" t="s">
        <v>358</v>
      </c>
      <c r="B76" s="4" t="s">
        <v>428</v>
      </c>
      <c r="C76" s="4">
        <v>600</v>
      </c>
      <c r="D76" s="14">
        <v>3623400</v>
      </c>
      <c r="E76" s="14">
        <v>0</v>
      </c>
      <c r="F76" s="14">
        <f t="shared" si="1"/>
        <v>3623400</v>
      </c>
    </row>
    <row r="77" spans="1:6" ht="63">
      <c r="A77" s="55" t="s">
        <v>358</v>
      </c>
      <c r="B77" s="4" t="s">
        <v>63</v>
      </c>
      <c r="C77" s="4">
        <v>600</v>
      </c>
      <c r="D77" s="14">
        <v>284792</v>
      </c>
      <c r="E77" s="14">
        <v>-149612.1</v>
      </c>
      <c r="F77" s="14">
        <f t="shared" si="1"/>
        <v>135179.9</v>
      </c>
    </row>
    <row r="78" spans="1:6" ht="78.75">
      <c r="A78" s="52" t="s">
        <v>359</v>
      </c>
      <c r="B78" s="4" t="s">
        <v>429</v>
      </c>
      <c r="C78" s="4">
        <v>600</v>
      </c>
      <c r="D78" s="14">
        <v>947800</v>
      </c>
      <c r="E78" s="14">
        <v>0</v>
      </c>
      <c r="F78" s="14">
        <f t="shared" si="1"/>
        <v>947800</v>
      </c>
    </row>
    <row r="79" spans="1:6" ht="31.5">
      <c r="A79" s="51" t="s">
        <v>167</v>
      </c>
      <c r="B79" s="34" t="s">
        <v>168</v>
      </c>
      <c r="C79" s="34"/>
      <c r="D79" s="37">
        <f>SUM(D80:D85)</f>
        <v>14917500</v>
      </c>
      <c r="E79" s="37">
        <f>SUM(E80:E85)</f>
        <v>-231400</v>
      </c>
      <c r="F79" s="37">
        <f t="shared" si="1"/>
        <v>14686100</v>
      </c>
    </row>
    <row r="80" spans="1:6" ht="110.25">
      <c r="A80" s="55" t="s">
        <v>430</v>
      </c>
      <c r="B80" s="4" t="s">
        <v>445</v>
      </c>
      <c r="C80" s="4">
        <v>600</v>
      </c>
      <c r="D80" s="14">
        <v>7890500</v>
      </c>
      <c r="E80" s="14">
        <v>-946200</v>
      </c>
      <c r="F80" s="14">
        <f t="shared" si="1"/>
        <v>6944300</v>
      </c>
    </row>
    <row r="81" spans="1:6" ht="126">
      <c r="A81" s="70" t="s">
        <v>138</v>
      </c>
      <c r="B81" s="4" t="s">
        <v>118</v>
      </c>
      <c r="C81" s="4">
        <v>600</v>
      </c>
      <c r="D81" s="14">
        <v>0</v>
      </c>
      <c r="E81" s="14">
        <v>714800</v>
      </c>
      <c r="F81" s="14">
        <f t="shared" si="1"/>
        <v>714800</v>
      </c>
    </row>
    <row r="82" spans="1:6" ht="110.25">
      <c r="A82" s="55" t="s">
        <v>432</v>
      </c>
      <c r="B82" s="4" t="s">
        <v>431</v>
      </c>
      <c r="C82" s="4">
        <v>600</v>
      </c>
      <c r="D82" s="14">
        <v>855000</v>
      </c>
      <c r="E82" s="14">
        <v>0</v>
      </c>
      <c r="F82" s="14">
        <f t="shared" si="1"/>
        <v>855000</v>
      </c>
    </row>
    <row r="83" spans="1:6" ht="110.25">
      <c r="A83" s="55" t="s">
        <v>451</v>
      </c>
      <c r="B83" s="4" t="s">
        <v>433</v>
      </c>
      <c r="C83" s="4">
        <v>600</v>
      </c>
      <c r="D83" s="14">
        <v>2500000</v>
      </c>
      <c r="E83" s="14">
        <v>0</v>
      </c>
      <c r="F83" s="14">
        <f t="shared" si="1"/>
        <v>2500000</v>
      </c>
    </row>
    <row r="84" spans="1:6" ht="110.25">
      <c r="A84" s="55" t="s">
        <v>0</v>
      </c>
      <c r="B84" s="4" t="s">
        <v>452</v>
      </c>
      <c r="C84" s="4">
        <v>600</v>
      </c>
      <c r="D84" s="14">
        <v>1100000</v>
      </c>
      <c r="E84" s="14">
        <v>0</v>
      </c>
      <c r="F84" s="14">
        <f t="shared" si="1"/>
        <v>1100000</v>
      </c>
    </row>
    <row r="85" spans="1:6" ht="110.25">
      <c r="A85" s="55" t="s">
        <v>13</v>
      </c>
      <c r="B85" s="4" t="s">
        <v>453</v>
      </c>
      <c r="C85" s="4">
        <v>600</v>
      </c>
      <c r="D85" s="14">
        <v>2572000</v>
      </c>
      <c r="E85" s="14">
        <v>0</v>
      </c>
      <c r="F85" s="14">
        <f t="shared" si="1"/>
        <v>2572000</v>
      </c>
    </row>
    <row r="86" spans="1:6" ht="31.5">
      <c r="A86" s="56" t="s">
        <v>169</v>
      </c>
      <c r="B86" s="34" t="s">
        <v>170</v>
      </c>
      <c r="C86" s="34"/>
      <c r="D86" s="37">
        <f>SUM(D87:D94)</f>
        <v>5168800</v>
      </c>
      <c r="E86" s="37">
        <f>SUM(E87:E94)</f>
        <v>132300</v>
      </c>
      <c r="F86" s="37">
        <f t="shared" si="1"/>
        <v>5301100</v>
      </c>
    </row>
    <row r="87" spans="1:6" ht="110.25">
      <c r="A87" s="55" t="s">
        <v>14</v>
      </c>
      <c r="B87" s="4" t="s">
        <v>444</v>
      </c>
      <c r="C87" s="4">
        <v>600</v>
      </c>
      <c r="D87" s="14">
        <v>3261700</v>
      </c>
      <c r="E87" s="14">
        <v>-327300</v>
      </c>
      <c r="F87" s="14">
        <f aca="true" t="shared" si="2" ref="F87:F156">D87+E87</f>
        <v>2934400</v>
      </c>
    </row>
    <row r="88" spans="1:6" ht="110.25">
      <c r="A88" s="65" t="s">
        <v>10</v>
      </c>
      <c r="B88" s="66" t="s">
        <v>11</v>
      </c>
      <c r="C88" s="4">
        <v>600</v>
      </c>
      <c r="D88" s="14">
        <v>0</v>
      </c>
      <c r="E88" s="14">
        <v>327300</v>
      </c>
      <c r="F88" s="14">
        <f t="shared" si="2"/>
        <v>327300</v>
      </c>
    </row>
    <row r="89" spans="1:6" ht="126">
      <c r="A89" s="71" t="s">
        <v>139</v>
      </c>
      <c r="B89" s="66" t="s">
        <v>119</v>
      </c>
      <c r="C89" s="4">
        <v>600</v>
      </c>
      <c r="D89" s="14">
        <v>0</v>
      </c>
      <c r="E89" s="14">
        <v>222300</v>
      </c>
      <c r="F89" s="14">
        <f t="shared" si="2"/>
        <v>222300</v>
      </c>
    </row>
    <row r="90" spans="1:6" ht="126">
      <c r="A90" s="71" t="s">
        <v>140</v>
      </c>
      <c r="B90" s="66" t="s">
        <v>120</v>
      </c>
      <c r="C90" s="4">
        <v>600</v>
      </c>
      <c r="D90" s="14">
        <v>0</v>
      </c>
      <c r="E90" s="14">
        <v>485900</v>
      </c>
      <c r="F90" s="14">
        <f t="shared" si="2"/>
        <v>485900</v>
      </c>
    </row>
    <row r="91" spans="1:6" ht="126">
      <c r="A91" s="71" t="s">
        <v>141</v>
      </c>
      <c r="B91" s="66" t="s">
        <v>121</v>
      </c>
      <c r="C91" s="4">
        <v>600</v>
      </c>
      <c r="D91" s="14">
        <v>0</v>
      </c>
      <c r="E91" s="14">
        <v>392100</v>
      </c>
      <c r="F91" s="14">
        <f t="shared" si="2"/>
        <v>392100</v>
      </c>
    </row>
    <row r="92" spans="1:6" ht="126">
      <c r="A92" s="71" t="s">
        <v>142</v>
      </c>
      <c r="B92" s="66" t="s">
        <v>122</v>
      </c>
      <c r="C92" s="4">
        <v>600</v>
      </c>
      <c r="D92" s="14">
        <v>0</v>
      </c>
      <c r="E92" s="14">
        <v>806800</v>
      </c>
      <c r="F92" s="14">
        <f t="shared" si="2"/>
        <v>806800</v>
      </c>
    </row>
    <row r="93" spans="1:6" ht="78.75">
      <c r="A93" s="65" t="s">
        <v>128</v>
      </c>
      <c r="B93" s="66" t="s">
        <v>9</v>
      </c>
      <c r="C93" s="4">
        <v>500</v>
      </c>
      <c r="D93" s="14">
        <v>0</v>
      </c>
      <c r="E93" s="14">
        <v>132300</v>
      </c>
      <c r="F93" s="14">
        <f>D93+E93</f>
        <v>132300</v>
      </c>
    </row>
    <row r="94" spans="1:6" ht="94.5">
      <c r="A94" s="65" t="s">
        <v>123</v>
      </c>
      <c r="B94" s="66" t="s">
        <v>9</v>
      </c>
      <c r="C94" s="4">
        <v>600</v>
      </c>
      <c r="D94" s="14">
        <v>1907100</v>
      </c>
      <c r="E94" s="14">
        <v>-1907100</v>
      </c>
      <c r="F94" s="14">
        <f t="shared" si="2"/>
        <v>0</v>
      </c>
    </row>
    <row r="95" spans="1:6" ht="47.25">
      <c r="A95" s="51" t="s">
        <v>171</v>
      </c>
      <c r="B95" s="34" t="s">
        <v>172</v>
      </c>
      <c r="C95" s="34"/>
      <c r="D95" s="37">
        <f>SUM(D96:D97)</f>
        <v>1705688</v>
      </c>
      <c r="E95" s="37">
        <f>SUM(E96:E97)</f>
        <v>-123568.08</v>
      </c>
      <c r="F95" s="37">
        <f t="shared" si="2"/>
        <v>1582119.92</v>
      </c>
    </row>
    <row r="96" spans="1:6" ht="47.25">
      <c r="A96" s="55" t="s">
        <v>15</v>
      </c>
      <c r="B96" s="4" t="s">
        <v>16</v>
      </c>
      <c r="C96" s="4">
        <v>600</v>
      </c>
      <c r="D96" s="14">
        <v>1476900</v>
      </c>
      <c r="E96" s="14">
        <v>0</v>
      </c>
      <c r="F96" s="14">
        <f t="shared" si="2"/>
        <v>1476900</v>
      </c>
    </row>
    <row r="97" spans="1:6" ht="47.25">
      <c r="A97" s="55" t="s">
        <v>15</v>
      </c>
      <c r="B97" s="4" t="s">
        <v>64</v>
      </c>
      <c r="C97" s="4">
        <v>600</v>
      </c>
      <c r="D97" s="14">
        <v>228788</v>
      </c>
      <c r="E97" s="14">
        <v>-123568.08</v>
      </c>
      <c r="F97" s="14">
        <f t="shared" si="2"/>
        <v>105219.92</v>
      </c>
    </row>
    <row r="98" spans="1:6" s="19" customFormat="1" ht="56.25">
      <c r="A98" s="17" t="s">
        <v>345</v>
      </c>
      <c r="B98" s="18" t="s">
        <v>17</v>
      </c>
      <c r="C98" s="18"/>
      <c r="D98" s="20">
        <f>D99+D111+D121+D126+D132</f>
        <v>36160479.69</v>
      </c>
      <c r="E98" s="20">
        <f>E99+E111+E121+E126+E132</f>
        <v>-1060759.76</v>
      </c>
      <c r="F98" s="67">
        <f t="shared" si="2"/>
        <v>35099719.93</v>
      </c>
    </row>
    <row r="99" spans="1:6" s="19" customFormat="1" ht="31.5">
      <c r="A99" s="54" t="s">
        <v>173</v>
      </c>
      <c r="B99" s="38" t="s">
        <v>174</v>
      </c>
      <c r="C99" s="38"/>
      <c r="D99" s="39">
        <f>SUM(D100:D110)</f>
        <v>4306891</v>
      </c>
      <c r="E99" s="39">
        <f>SUM(E100:E110)</f>
        <v>3557.08</v>
      </c>
      <c r="F99" s="37">
        <f t="shared" si="2"/>
        <v>4310448.08</v>
      </c>
    </row>
    <row r="100" spans="1:6" ht="31.5">
      <c r="A100" s="55" t="s">
        <v>18</v>
      </c>
      <c r="B100" s="4" t="s">
        <v>19</v>
      </c>
      <c r="C100" s="4">
        <v>800</v>
      </c>
      <c r="D100" s="14">
        <v>300000</v>
      </c>
      <c r="E100" s="14">
        <v>0</v>
      </c>
      <c r="F100" s="14">
        <f t="shared" si="2"/>
        <v>300000</v>
      </c>
    </row>
    <row r="101" spans="1:6" ht="78.75">
      <c r="A101" s="52" t="s">
        <v>20</v>
      </c>
      <c r="B101" s="4" t="s">
        <v>22</v>
      </c>
      <c r="C101" s="4">
        <v>100</v>
      </c>
      <c r="D101" s="14">
        <v>3254200</v>
      </c>
      <c r="E101" s="14">
        <v>0</v>
      </c>
      <c r="F101" s="14">
        <f t="shared" si="2"/>
        <v>3254200</v>
      </c>
    </row>
    <row r="102" spans="1:6" ht="47.25">
      <c r="A102" s="52" t="s">
        <v>21</v>
      </c>
      <c r="B102" s="4" t="s">
        <v>22</v>
      </c>
      <c r="C102" s="4">
        <v>200</v>
      </c>
      <c r="D102" s="14">
        <v>73500</v>
      </c>
      <c r="E102" s="14">
        <v>0</v>
      </c>
      <c r="F102" s="14">
        <f t="shared" si="2"/>
        <v>73500</v>
      </c>
    </row>
    <row r="103" spans="1:6" ht="47.25">
      <c r="A103" s="52" t="s">
        <v>21</v>
      </c>
      <c r="B103" s="4" t="s">
        <v>75</v>
      </c>
      <c r="C103" s="4">
        <v>200</v>
      </c>
      <c r="D103" s="14">
        <v>2691</v>
      </c>
      <c r="E103" s="14">
        <v>1801.08</v>
      </c>
      <c r="F103" s="14">
        <f t="shared" si="2"/>
        <v>4492.08</v>
      </c>
    </row>
    <row r="104" spans="1:6" ht="31.5">
      <c r="A104" s="52" t="s">
        <v>23</v>
      </c>
      <c r="B104" s="4" t="s">
        <v>22</v>
      </c>
      <c r="C104" s="4">
        <v>800</v>
      </c>
      <c r="D104" s="14">
        <v>400</v>
      </c>
      <c r="E104" s="14">
        <v>0</v>
      </c>
      <c r="F104" s="14">
        <f t="shared" si="2"/>
        <v>400</v>
      </c>
    </row>
    <row r="105" spans="1:6" ht="63">
      <c r="A105" s="52" t="s">
        <v>24</v>
      </c>
      <c r="B105" s="4" t="s">
        <v>25</v>
      </c>
      <c r="C105" s="4">
        <v>200</v>
      </c>
      <c r="D105" s="14">
        <v>295600</v>
      </c>
      <c r="E105" s="14">
        <v>1756</v>
      </c>
      <c r="F105" s="14">
        <f t="shared" si="2"/>
        <v>297356</v>
      </c>
    </row>
    <row r="106" spans="1:6" ht="94.5">
      <c r="A106" s="57" t="s">
        <v>30</v>
      </c>
      <c r="B106" s="4" t="s">
        <v>27</v>
      </c>
      <c r="C106" s="4">
        <v>100</v>
      </c>
      <c r="D106" s="14">
        <v>13300</v>
      </c>
      <c r="E106" s="14">
        <v>0</v>
      </c>
      <c r="F106" s="14">
        <f t="shared" si="2"/>
        <v>13300</v>
      </c>
    </row>
    <row r="107" spans="1:6" ht="94.5">
      <c r="A107" s="57" t="s">
        <v>32</v>
      </c>
      <c r="B107" s="4" t="s">
        <v>28</v>
      </c>
      <c r="C107" s="4">
        <v>100</v>
      </c>
      <c r="D107" s="14">
        <v>32500</v>
      </c>
      <c r="E107" s="14">
        <v>0</v>
      </c>
      <c r="F107" s="14">
        <f t="shared" si="2"/>
        <v>32500</v>
      </c>
    </row>
    <row r="108" spans="1:6" ht="94.5">
      <c r="A108" s="57" t="s">
        <v>33</v>
      </c>
      <c r="B108" s="4" t="s">
        <v>29</v>
      </c>
      <c r="C108" s="4">
        <v>100</v>
      </c>
      <c r="D108" s="14">
        <v>11800</v>
      </c>
      <c r="E108" s="14">
        <v>0</v>
      </c>
      <c r="F108" s="14">
        <f t="shared" si="2"/>
        <v>11800</v>
      </c>
    </row>
    <row r="109" spans="1:6" ht="94.5">
      <c r="A109" s="57" t="s">
        <v>34</v>
      </c>
      <c r="B109" s="4" t="s">
        <v>26</v>
      </c>
      <c r="C109" s="4">
        <v>100</v>
      </c>
      <c r="D109" s="14">
        <v>22900</v>
      </c>
      <c r="E109" s="14">
        <v>0</v>
      </c>
      <c r="F109" s="14">
        <f t="shared" si="2"/>
        <v>22900</v>
      </c>
    </row>
    <row r="110" spans="1:6" ht="31.5">
      <c r="A110" s="57" t="s">
        <v>450</v>
      </c>
      <c r="B110" s="4" t="s">
        <v>449</v>
      </c>
      <c r="C110" s="4">
        <v>700</v>
      </c>
      <c r="D110" s="14">
        <v>300000</v>
      </c>
      <c r="E110" s="14">
        <v>0</v>
      </c>
      <c r="F110" s="14">
        <f t="shared" si="2"/>
        <v>300000</v>
      </c>
    </row>
    <row r="111" spans="1:6" ht="47.25">
      <c r="A111" s="51" t="s">
        <v>175</v>
      </c>
      <c r="B111" s="34" t="s">
        <v>176</v>
      </c>
      <c r="C111" s="34"/>
      <c r="D111" s="37">
        <f>SUM(D112:D120)</f>
        <v>2123886.12</v>
      </c>
      <c r="E111" s="37">
        <f>SUM(E112:E120)</f>
        <v>163446.66999999998</v>
      </c>
      <c r="F111" s="37">
        <f t="shared" si="2"/>
        <v>2287332.79</v>
      </c>
    </row>
    <row r="112" spans="1:6" ht="78.75">
      <c r="A112" s="52" t="s">
        <v>20</v>
      </c>
      <c r="B112" s="4" t="s">
        <v>35</v>
      </c>
      <c r="C112" s="4">
        <v>100</v>
      </c>
      <c r="D112" s="14">
        <v>1880500</v>
      </c>
      <c r="E112" s="14">
        <v>0</v>
      </c>
      <c r="F112" s="14">
        <f t="shared" si="2"/>
        <v>1880500</v>
      </c>
    </row>
    <row r="113" spans="1:6" ht="47.25">
      <c r="A113" s="52" t="s">
        <v>21</v>
      </c>
      <c r="B113" s="4" t="s">
        <v>35</v>
      </c>
      <c r="C113" s="4">
        <v>200</v>
      </c>
      <c r="D113" s="14">
        <v>87300</v>
      </c>
      <c r="E113" s="14">
        <v>0</v>
      </c>
      <c r="F113" s="14">
        <f t="shared" si="2"/>
        <v>87300</v>
      </c>
    </row>
    <row r="114" spans="1:6" ht="47.25">
      <c r="A114" s="52" t="s">
        <v>21</v>
      </c>
      <c r="B114" s="4" t="s">
        <v>69</v>
      </c>
      <c r="C114" s="4">
        <v>200</v>
      </c>
      <c r="D114" s="14">
        <v>5286.12</v>
      </c>
      <c r="E114" s="14">
        <v>-1952.63</v>
      </c>
      <c r="F114" s="14">
        <f t="shared" si="2"/>
        <v>3333.49</v>
      </c>
    </row>
    <row r="115" spans="1:6" ht="63">
      <c r="A115" s="52" t="s">
        <v>36</v>
      </c>
      <c r="B115" s="4" t="s">
        <v>37</v>
      </c>
      <c r="C115" s="4">
        <v>200</v>
      </c>
      <c r="D115" s="14">
        <v>100000</v>
      </c>
      <c r="E115" s="14">
        <v>0</v>
      </c>
      <c r="F115" s="14">
        <f t="shared" si="2"/>
        <v>100000</v>
      </c>
    </row>
    <row r="116" spans="1:6" ht="47.25">
      <c r="A116" s="60" t="s">
        <v>143</v>
      </c>
      <c r="B116" s="5" t="s">
        <v>113</v>
      </c>
      <c r="C116" s="4">
        <v>200</v>
      </c>
      <c r="D116" s="14">
        <v>0</v>
      </c>
      <c r="E116" s="14">
        <f>146161.31+19237.99</f>
        <v>165399.3</v>
      </c>
      <c r="F116" s="14">
        <f t="shared" si="2"/>
        <v>165399.3</v>
      </c>
    </row>
    <row r="117" spans="1:6" ht="126">
      <c r="A117" s="57" t="s">
        <v>38</v>
      </c>
      <c r="B117" s="4" t="s">
        <v>42</v>
      </c>
      <c r="C117" s="4">
        <v>100</v>
      </c>
      <c r="D117" s="14">
        <v>12700</v>
      </c>
      <c r="E117" s="14">
        <v>0</v>
      </c>
      <c r="F117" s="14">
        <f t="shared" si="2"/>
        <v>12700</v>
      </c>
    </row>
    <row r="118" spans="1:6" ht="126">
      <c r="A118" s="57" t="s">
        <v>39</v>
      </c>
      <c r="B118" s="4" t="s">
        <v>43</v>
      </c>
      <c r="C118" s="4">
        <v>100</v>
      </c>
      <c r="D118" s="14">
        <v>12700</v>
      </c>
      <c r="E118" s="14">
        <v>0</v>
      </c>
      <c r="F118" s="14">
        <f t="shared" si="2"/>
        <v>12700</v>
      </c>
    </row>
    <row r="119" spans="1:6" ht="126">
      <c r="A119" s="57" t="s">
        <v>40</v>
      </c>
      <c r="B119" s="4" t="s">
        <v>44</v>
      </c>
      <c r="C119" s="4">
        <v>100</v>
      </c>
      <c r="D119" s="14">
        <v>12700</v>
      </c>
      <c r="E119" s="14">
        <v>0</v>
      </c>
      <c r="F119" s="14">
        <f t="shared" si="2"/>
        <v>12700</v>
      </c>
    </row>
    <row r="120" spans="1:6" ht="110.25">
      <c r="A120" s="57" t="s">
        <v>41</v>
      </c>
      <c r="B120" s="4" t="s">
        <v>45</v>
      </c>
      <c r="C120" s="4">
        <v>100</v>
      </c>
      <c r="D120" s="14">
        <v>12700</v>
      </c>
      <c r="E120" s="14">
        <v>0</v>
      </c>
      <c r="F120" s="14">
        <f t="shared" si="2"/>
        <v>12700</v>
      </c>
    </row>
    <row r="121" spans="1:6" ht="31.5">
      <c r="A121" s="56" t="s">
        <v>177</v>
      </c>
      <c r="B121" s="34" t="s">
        <v>178</v>
      </c>
      <c r="C121" s="34"/>
      <c r="D121" s="37">
        <f>SUM(D122:D125)</f>
        <v>1967631</v>
      </c>
      <c r="E121" s="37">
        <f>SUM(E122:E125)</f>
        <v>-40992</v>
      </c>
      <c r="F121" s="37">
        <f t="shared" si="2"/>
        <v>1926639</v>
      </c>
    </row>
    <row r="122" spans="1:6" ht="78.75">
      <c r="A122" s="52" t="s">
        <v>20</v>
      </c>
      <c r="B122" s="4" t="s">
        <v>46</v>
      </c>
      <c r="C122" s="4">
        <v>100</v>
      </c>
      <c r="D122" s="14">
        <v>1781600</v>
      </c>
      <c r="E122" s="14">
        <v>0</v>
      </c>
      <c r="F122" s="14">
        <f t="shared" si="2"/>
        <v>1781600</v>
      </c>
    </row>
    <row r="123" spans="1:6" ht="47.25">
      <c r="A123" s="52" t="s">
        <v>21</v>
      </c>
      <c r="B123" s="4" t="s">
        <v>46</v>
      </c>
      <c r="C123" s="4">
        <v>200</v>
      </c>
      <c r="D123" s="14">
        <v>95700</v>
      </c>
      <c r="E123" s="14">
        <v>0</v>
      </c>
      <c r="F123" s="14">
        <f t="shared" si="2"/>
        <v>95700</v>
      </c>
    </row>
    <row r="124" spans="1:6" ht="47.25">
      <c r="A124" s="52" t="s">
        <v>21</v>
      </c>
      <c r="B124" s="4" t="s">
        <v>60</v>
      </c>
      <c r="C124" s="4">
        <v>200</v>
      </c>
      <c r="D124" s="14">
        <v>73331</v>
      </c>
      <c r="E124" s="14">
        <v>-40992</v>
      </c>
      <c r="F124" s="14">
        <f t="shared" si="2"/>
        <v>32339</v>
      </c>
    </row>
    <row r="125" spans="1:6" ht="31.5">
      <c r="A125" s="52" t="s">
        <v>23</v>
      </c>
      <c r="B125" s="4" t="s">
        <v>46</v>
      </c>
      <c r="C125" s="4">
        <v>800</v>
      </c>
      <c r="D125" s="14">
        <v>17000</v>
      </c>
      <c r="E125" s="14">
        <v>0</v>
      </c>
      <c r="F125" s="14">
        <f t="shared" si="2"/>
        <v>17000</v>
      </c>
    </row>
    <row r="126" spans="1:6" ht="94.5">
      <c r="A126" s="56" t="s">
        <v>179</v>
      </c>
      <c r="B126" s="34" t="s">
        <v>180</v>
      </c>
      <c r="C126" s="34"/>
      <c r="D126" s="37">
        <f>SUM(D127:D131)</f>
        <v>10669872.68</v>
      </c>
      <c r="E126" s="37">
        <f>SUM(E127:E131)</f>
        <v>72629.5500000001</v>
      </c>
      <c r="F126" s="37">
        <f t="shared" si="2"/>
        <v>10742502.23</v>
      </c>
    </row>
    <row r="127" spans="1:6" ht="47.25">
      <c r="A127" s="55" t="s">
        <v>231</v>
      </c>
      <c r="B127" s="4" t="s">
        <v>47</v>
      </c>
      <c r="C127" s="4">
        <v>600</v>
      </c>
      <c r="D127" s="14">
        <v>5775600</v>
      </c>
      <c r="E127" s="14">
        <v>-1380800</v>
      </c>
      <c r="F127" s="14">
        <f t="shared" si="2"/>
        <v>4394800</v>
      </c>
    </row>
    <row r="128" spans="1:6" ht="47.25">
      <c r="A128" s="55" t="s">
        <v>231</v>
      </c>
      <c r="B128" s="4" t="s">
        <v>66</v>
      </c>
      <c r="C128" s="4">
        <v>600</v>
      </c>
      <c r="D128" s="14">
        <v>1160657</v>
      </c>
      <c r="E128" s="14">
        <v>-602325.88</v>
      </c>
      <c r="F128" s="14">
        <f t="shared" si="2"/>
        <v>558331.12</v>
      </c>
    </row>
    <row r="129" spans="1:6" ht="78.75">
      <c r="A129" s="52" t="s">
        <v>20</v>
      </c>
      <c r="B129" s="4" t="s">
        <v>48</v>
      </c>
      <c r="C129" s="4">
        <v>100</v>
      </c>
      <c r="D129" s="14">
        <v>3579000</v>
      </c>
      <c r="E129" s="14">
        <v>2061200</v>
      </c>
      <c r="F129" s="14">
        <f t="shared" si="2"/>
        <v>5640200</v>
      </c>
    </row>
    <row r="130" spans="1:6" ht="47.25">
      <c r="A130" s="52" t="s">
        <v>21</v>
      </c>
      <c r="B130" s="4" t="s">
        <v>48</v>
      </c>
      <c r="C130" s="4">
        <v>200</v>
      </c>
      <c r="D130" s="14">
        <v>143700</v>
      </c>
      <c r="E130" s="14">
        <v>-1756</v>
      </c>
      <c r="F130" s="14">
        <f t="shared" si="2"/>
        <v>141944</v>
      </c>
    </row>
    <row r="131" spans="1:6" ht="47.25">
      <c r="A131" s="52" t="s">
        <v>21</v>
      </c>
      <c r="B131" s="4" t="s">
        <v>72</v>
      </c>
      <c r="C131" s="4">
        <v>200</v>
      </c>
      <c r="D131" s="14">
        <f>4259.21+6656.47</f>
        <v>10915.68</v>
      </c>
      <c r="E131" s="14">
        <f>-1383.8-2304.77</f>
        <v>-3688.5699999999997</v>
      </c>
      <c r="F131" s="14">
        <f t="shared" si="2"/>
        <v>7227.110000000001</v>
      </c>
    </row>
    <row r="132" spans="1:6" ht="63">
      <c r="A132" s="56" t="s">
        <v>181</v>
      </c>
      <c r="B132" s="34" t="s">
        <v>182</v>
      </c>
      <c r="C132" s="34"/>
      <c r="D132" s="37">
        <f>SUM(D133:D150)</f>
        <v>17092198.89</v>
      </c>
      <c r="E132" s="37">
        <f>SUM(E133:E150)</f>
        <v>-1259401.06</v>
      </c>
      <c r="F132" s="37">
        <f t="shared" si="2"/>
        <v>15832797.83</v>
      </c>
    </row>
    <row r="133" spans="1:6" s="21" customFormat="1" ht="78.75">
      <c r="A133" s="58" t="s">
        <v>363</v>
      </c>
      <c r="B133" s="4" t="s">
        <v>362</v>
      </c>
      <c r="C133" s="4">
        <v>100</v>
      </c>
      <c r="D133" s="14">
        <v>1121000</v>
      </c>
      <c r="E133" s="14">
        <v>0</v>
      </c>
      <c r="F133" s="14">
        <f t="shared" si="2"/>
        <v>1121000</v>
      </c>
    </row>
    <row r="134" spans="1:6" ht="78.75">
      <c r="A134" s="52" t="s">
        <v>20</v>
      </c>
      <c r="B134" s="4" t="s">
        <v>49</v>
      </c>
      <c r="C134" s="4">
        <v>100</v>
      </c>
      <c r="D134" s="14">
        <v>11119500</v>
      </c>
      <c r="E134" s="14">
        <v>-680400</v>
      </c>
      <c r="F134" s="14">
        <f t="shared" si="2"/>
        <v>10439100</v>
      </c>
    </row>
    <row r="135" spans="1:6" ht="47.25">
      <c r="A135" s="52" t="s">
        <v>21</v>
      </c>
      <c r="B135" s="4" t="s">
        <v>49</v>
      </c>
      <c r="C135" s="4">
        <v>200</v>
      </c>
      <c r="D135" s="14">
        <v>1902700</v>
      </c>
      <c r="E135" s="14">
        <v>0</v>
      </c>
      <c r="F135" s="14">
        <f t="shared" si="2"/>
        <v>1902700</v>
      </c>
    </row>
    <row r="136" spans="1:6" ht="47.25">
      <c r="A136" s="52" t="s">
        <v>21</v>
      </c>
      <c r="B136" s="4" t="s">
        <v>70</v>
      </c>
      <c r="C136" s="4">
        <v>200</v>
      </c>
      <c r="D136" s="14">
        <f>778202.89+10</f>
        <v>778212.89</v>
      </c>
      <c r="E136" s="14">
        <v>-581273.06</v>
      </c>
      <c r="F136" s="14">
        <f t="shared" si="2"/>
        <v>196939.82999999996</v>
      </c>
    </row>
    <row r="137" spans="1:6" ht="31.5">
      <c r="A137" s="52" t="s">
        <v>23</v>
      </c>
      <c r="B137" s="4" t="s">
        <v>49</v>
      </c>
      <c r="C137" s="4">
        <v>800</v>
      </c>
      <c r="D137" s="14">
        <v>35300</v>
      </c>
      <c r="E137" s="14">
        <v>0</v>
      </c>
      <c r="F137" s="14">
        <f t="shared" si="2"/>
        <v>35300</v>
      </c>
    </row>
    <row r="138" spans="1:6" ht="63">
      <c r="A138" s="57" t="s">
        <v>50</v>
      </c>
      <c r="B138" s="4" t="s">
        <v>51</v>
      </c>
      <c r="C138" s="4">
        <v>200</v>
      </c>
      <c r="D138" s="14">
        <v>250000</v>
      </c>
      <c r="E138" s="14">
        <v>0</v>
      </c>
      <c r="F138" s="14">
        <f t="shared" si="2"/>
        <v>250000</v>
      </c>
    </row>
    <row r="139" spans="1:6" ht="63">
      <c r="A139" s="57" t="s">
        <v>50</v>
      </c>
      <c r="B139" s="4" t="s">
        <v>71</v>
      </c>
      <c r="C139" s="4">
        <v>200</v>
      </c>
      <c r="D139" s="14">
        <f>22994+1140+16552</f>
        <v>40686</v>
      </c>
      <c r="E139" s="14">
        <f>-1000+3272</f>
        <v>2272</v>
      </c>
      <c r="F139" s="14">
        <f t="shared" si="2"/>
        <v>42958</v>
      </c>
    </row>
    <row r="140" spans="1:6" ht="47.25">
      <c r="A140" s="52" t="s">
        <v>52</v>
      </c>
      <c r="B140" s="4" t="s">
        <v>53</v>
      </c>
      <c r="C140" s="4">
        <v>200</v>
      </c>
      <c r="D140" s="14">
        <v>250000</v>
      </c>
      <c r="E140" s="14">
        <v>0</v>
      </c>
      <c r="F140" s="14">
        <f t="shared" si="2"/>
        <v>250000</v>
      </c>
    </row>
    <row r="141" spans="1:6" ht="47.25">
      <c r="A141" s="52" t="s">
        <v>54</v>
      </c>
      <c r="B141" s="4" t="s">
        <v>55</v>
      </c>
      <c r="C141" s="4">
        <v>300</v>
      </c>
      <c r="D141" s="14">
        <v>40000</v>
      </c>
      <c r="E141" s="14">
        <v>0</v>
      </c>
      <c r="F141" s="14">
        <f t="shared" si="2"/>
        <v>40000</v>
      </c>
    </row>
    <row r="142" spans="1:6" ht="47.25">
      <c r="A142" s="52" t="s">
        <v>83</v>
      </c>
      <c r="B142" s="4" t="s">
        <v>56</v>
      </c>
      <c r="C142" s="4">
        <v>300</v>
      </c>
      <c r="D142" s="14">
        <v>1407300</v>
      </c>
      <c r="E142" s="14">
        <v>0</v>
      </c>
      <c r="F142" s="14">
        <f t="shared" si="2"/>
        <v>1407300</v>
      </c>
    </row>
    <row r="143" spans="1:6" ht="110.25">
      <c r="A143" s="55" t="s">
        <v>349</v>
      </c>
      <c r="B143" s="4" t="s">
        <v>350</v>
      </c>
      <c r="C143" s="4">
        <v>100</v>
      </c>
      <c r="D143" s="14">
        <v>16200</v>
      </c>
      <c r="E143" s="14">
        <v>0</v>
      </c>
      <c r="F143" s="14">
        <f t="shared" si="2"/>
        <v>16200</v>
      </c>
    </row>
    <row r="144" spans="1:6" ht="110.25">
      <c r="A144" s="55" t="s">
        <v>351</v>
      </c>
      <c r="B144" s="4" t="s">
        <v>352</v>
      </c>
      <c r="C144" s="4">
        <v>100</v>
      </c>
      <c r="D144" s="14">
        <v>39700</v>
      </c>
      <c r="E144" s="14">
        <v>0</v>
      </c>
      <c r="F144" s="14">
        <f t="shared" si="2"/>
        <v>39700</v>
      </c>
    </row>
    <row r="145" spans="1:6" ht="110.25">
      <c r="A145" s="55" t="s">
        <v>353</v>
      </c>
      <c r="B145" s="4" t="s">
        <v>354</v>
      </c>
      <c r="C145" s="4">
        <v>100</v>
      </c>
      <c r="D145" s="14">
        <v>14300</v>
      </c>
      <c r="E145" s="14">
        <v>0</v>
      </c>
      <c r="F145" s="14">
        <f t="shared" si="2"/>
        <v>14300</v>
      </c>
    </row>
    <row r="146" spans="1:6" ht="110.25">
      <c r="A146" s="55" t="s">
        <v>355</v>
      </c>
      <c r="B146" s="4" t="s">
        <v>356</v>
      </c>
      <c r="C146" s="4">
        <v>100</v>
      </c>
      <c r="D146" s="14">
        <v>27900</v>
      </c>
      <c r="E146" s="14">
        <v>0</v>
      </c>
      <c r="F146" s="14">
        <f t="shared" si="2"/>
        <v>27900</v>
      </c>
    </row>
    <row r="147" spans="1:6" ht="110.25">
      <c r="A147" s="55" t="s">
        <v>365</v>
      </c>
      <c r="B147" s="4" t="s">
        <v>366</v>
      </c>
      <c r="C147" s="4">
        <v>100</v>
      </c>
      <c r="D147" s="14">
        <v>8100</v>
      </c>
      <c r="E147" s="14">
        <v>0</v>
      </c>
      <c r="F147" s="14">
        <f t="shared" si="2"/>
        <v>8100</v>
      </c>
    </row>
    <row r="148" spans="1:6" ht="110.25">
      <c r="A148" s="55" t="s">
        <v>367</v>
      </c>
      <c r="B148" s="4" t="s">
        <v>368</v>
      </c>
      <c r="C148" s="4">
        <v>100</v>
      </c>
      <c r="D148" s="14">
        <v>20200</v>
      </c>
      <c r="E148" s="14">
        <v>0</v>
      </c>
      <c r="F148" s="14">
        <f t="shared" si="2"/>
        <v>20200</v>
      </c>
    </row>
    <row r="149" spans="1:6" ht="110.25">
      <c r="A149" s="55" t="s">
        <v>369</v>
      </c>
      <c r="B149" s="4" t="s">
        <v>370</v>
      </c>
      <c r="C149" s="4">
        <v>100</v>
      </c>
      <c r="D149" s="14">
        <v>7100</v>
      </c>
      <c r="E149" s="14">
        <v>0</v>
      </c>
      <c r="F149" s="14">
        <f t="shared" si="2"/>
        <v>7100</v>
      </c>
    </row>
    <row r="150" spans="1:6" ht="110.25">
      <c r="A150" s="55" t="s">
        <v>371</v>
      </c>
      <c r="B150" s="4" t="s">
        <v>372</v>
      </c>
      <c r="C150" s="4">
        <v>100</v>
      </c>
      <c r="D150" s="14">
        <v>14000</v>
      </c>
      <c r="E150" s="14">
        <v>0</v>
      </c>
      <c r="F150" s="14">
        <f t="shared" si="2"/>
        <v>14000</v>
      </c>
    </row>
    <row r="151" spans="1:6" s="19" customFormat="1" ht="75">
      <c r="A151" s="17" t="s">
        <v>348</v>
      </c>
      <c r="B151" s="18" t="s">
        <v>90</v>
      </c>
      <c r="C151" s="18"/>
      <c r="D151" s="20">
        <f>D152+D158</f>
        <v>498856.31</v>
      </c>
      <c r="E151" s="20">
        <f>E152+E158</f>
        <v>-343448.79</v>
      </c>
      <c r="F151" s="67">
        <f t="shared" si="2"/>
        <v>155407.52000000002</v>
      </c>
    </row>
    <row r="152" spans="1:6" ht="78.75">
      <c r="A152" s="59" t="s">
        <v>183</v>
      </c>
      <c r="B152" s="22" t="s">
        <v>95</v>
      </c>
      <c r="C152" s="6"/>
      <c r="D152" s="26">
        <f>SUM(D154:D157)</f>
        <v>153856.31</v>
      </c>
      <c r="E152" s="26">
        <f>SUM(E154:E157)</f>
        <v>1551.21</v>
      </c>
      <c r="F152" s="69">
        <f t="shared" si="2"/>
        <v>155407.52</v>
      </c>
    </row>
    <row r="153" spans="1:6" ht="31.5">
      <c r="A153" s="51" t="s">
        <v>184</v>
      </c>
      <c r="B153" s="34" t="s">
        <v>185</v>
      </c>
      <c r="C153" s="34"/>
      <c r="D153" s="36">
        <f>SUM(D154:D157)</f>
        <v>153856.31</v>
      </c>
      <c r="E153" s="36">
        <f>SUM(E154:E157)</f>
        <v>1551.21</v>
      </c>
      <c r="F153" s="37">
        <f t="shared" si="2"/>
        <v>155407.52</v>
      </c>
    </row>
    <row r="154" spans="1:6" ht="63">
      <c r="A154" s="55" t="s">
        <v>91</v>
      </c>
      <c r="B154" s="5" t="s">
        <v>92</v>
      </c>
      <c r="C154" s="5">
        <v>200</v>
      </c>
      <c r="D154" s="13">
        <v>50000</v>
      </c>
      <c r="E154" s="13">
        <v>0</v>
      </c>
      <c r="F154" s="14">
        <f t="shared" si="2"/>
        <v>50000</v>
      </c>
    </row>
    <row r="155" spans="1:6" ht="47.25">
      <c r="A155" s="70" t="s">
        <v>144</v>
      </c>
      <c r="B155" s="5" t="s">
        <v>130</v>
      </c>
      <c r="C155" s="5">
        <v>200</v>
      </c>
      <c r="D155" s="13">
        <v>0</v>
      </c>
      <c r="E155" s="13">
        <v>3000</v>
      </c>
      <c r="F155" s="14">
        <f t="shared" si="2"/>
        <v>3000</v>
      </c>
    </row>
    <row r="156" spans="1:6" ht="63">
      <c r="A156" s="55" t="s">
        <v>91</v>
      </c>
      <c r="B156" s="5" t="s">
        <v>73</v>
      </c>
      <c r="C156" s="5">
        <v>200</v>
      </c>
      <c r="D156" s="13">
        <v>3856.31</v>
      </c>
      <c r="E156" s="13">
        <v>1551.21</v>
      </c>
      <c r="F156" s="14">
        <f t="shared" si="2"/>
        <v>5407.52</v>
      </c>
    </row>
    <row r="157" spans="1:6" ht="63">
      <c r="A157" s="55" t="s">
        <v>93</v>
      </c>
      <c r="B157" s="4" t="s">
        <v>94</v>
      </c>
      <c r="C157" s="4">
        <v>400</v>
      </c>
      <c r="D157" s="13">
        <v>100000</v>
      </c>
      <c r="E157" s="13">
        <v>-3000</v>
      </c>
      <c r="F157" s="14">
        <f aca="true" t="shared" si="3" ref="F157:F221">D157+E157</f>
        <v>97000</v>
      </c>
    </row>
    <row r="158" spans="1:6" ht="78.75">
      <c r="A158" s="23" t="s">
        <v>303</v>
      </c>
      <c r="B158" s="34" t="s">
        <v>96</v>
      </c>
      <c r="C158" s="34"/>
      <c r="D158" s="36">
        <f>SUM(D160:D160)</f>
        <v>345000</v>
      </c>
      <c r="E158" s="36">
        <f>SUM(E160:E160)</f>
        <v>-345000</v>
      </c>
      <c r="F158" s="37">
        <f t="shared" si="3"/>
        <v>0</v>
      </c>
    </row>
    <row r="159" spans="1:6" ht="47.25">
      <c r="A159" s="51" t="s">
        <v>186</v>
      </c>
      <c r="B159" s="34" t="s">
        <v>187</v>
      </c>
      <c r="C159" s="34"/>
      <c r="D159" s="36">
        <f>SUM(D160:D160)</f>
        <v>345000</v>
      </c>
      <c r="E159" s="36">
        <f>SUM(E160:E160)</f>
        <v>-345000</v>
      </c>
      <c r="F159" s="37">
        <f t="shared" si="3"/>
        <v>0</v>
      </c>
    </row>
    <row r="160" spans="1:6" ht="173.25">
      <c r="A160" s="55" t="s">
        <v>97</v>
      </c>
      <c r="B160" s="4" t="s">
        <v>446</v>
      </c>
      <c r="C160" s="4">
        <v>600</v>
      </c>
      <c r="D160" s="13">
        <v>345000</v>
      </c>
      <c r="E160" s="13">
        <v>-345000</v>
      </c>
      <c r="F160" s="14">
        <f t="shared" si="3"/>
        <v>0</v>
      </c>
    </row>
    <row r="161" spans="1:6" ht="93.75">
      <c r="A161" s="27" t="s">
        <v>98</v>
      </c>
      <c r="B161" s="18" t="s">
        <v>99</v>
      </c>
      <c r="C161" s="18"/>
      <c r="D161" s="20">
        <f>D162+D165</f>
        <v>4236400</v>
      </c>
      <c r="E161" s="20">
        <f>E162+E165</f>
        <v>83422.86</v>
      </c>
      <c r="F161" s="67">
        <f t="shared" si="3"/>
        <v>4319822.86</v>
      </c>
    </row>
    <row r="162" spans="1:6" ht="47.25">
      <c r="A162" s="51" t="s">
        <v>189</v>
      </c>
      <c r="B162" s="38" t="s">
        <v>188</v>
      </c>
      <c r="C162" s="38"/>
      <c r="D162" s="39">
        <f>SUM(D163:D164)</f>
        <v>3882800</v>
      </c>
      <c r="E162" s="39">
        <f>SUM(E163:E164)</f>
        <v>-33054.14</v>
      </c>
      <c r="F162" s="40">
        <f t="shared" si="3"/>
        <v>3849745.86</v>
      </c>
    </row>
    <row r="163" spans="1:6" ht="63">
      <c r="A163" s="52" t="s">
        <v>100</v>
      </c>
      <c r="B163" s="4" t="s">
        <v>101</v>
      </c>
      <c r="C163" s="4">
        <v>800</v>
      </c>
      <c r="D163" s="13">
        <v>3400000</v>
      </c>
      <c r="E163" s="13">
        <v>0</v>
      </c>
      <c r="F163" s="14">
        <f t="shared" si="3"/>
        <v>3400000</v>
      </c>
    </row>
    <row r="164" spans="1:6" ht="63">
      <c r="A164" s="52" t="s">
        <v>100</v>
      </c>
      <c r="B164" s="4" t="s">
        <v>77</v>
      </c>
      <c r="C164" s="4">
        <v>800</v>
      </c>
      <c r="D164" s="13">
        <v>482800</v>
      </c>
      <c r="E164" s="13">
        <v>-33054.14</v>
      </c>
      <c r="F164" s="14">
        <f t="shared" si="3"/>
        <v>449745.86</v>
      </c>
    </row>
    <row r="165" spans="1:6" ht="47.25">
      <c r="A165" s="51" t="s">
        <v>79</v>
      </c>
      <c r="B165" s="38" t="s">
        <v>78</v>
      </c>
      <c r="C165" s="38"/>
      <c r="D165" s="39">
        <f>SUM(D166)</f>
        <v>353600</v>
      </c>
      <c r="E165" s="39">
        <f>SUM(E166)</f>
        <v>116477</v>
      </c>
      <c r="F165" s="37">
        <f t="shared" si="3"/>
        <v>470077</v>
      </c>
    </row>
    <row r="166" spans="1:6" ht="47.25">
      <c r="A166" s="52" t="s">
        <v>80</v>
      </c>
      <c r="B166" s="4" t="s">
        <v>82</v>
      </c>
      <c r="C166" s="4">
        <v>800</v>
      </c>
      <c r="D166" s="13">
        <v>353600</v>
      </c>
      <c r="E166" s="13">
        <v>116477</v>
      </c>
      <c r="F166" s="14">
        <f t="shared" si="3"/>
        <v>470077</v>
      </c>
    </row>
    <row r="167" spans="1:6" ht="75">
      <c r="A167" s="27" t="s">
        <v>340</v>
      </c>
      <c r="B167" s="18" t="s">
        <v>102</v>
      </c>
      <c r="C167" s="18"/>
      <c r="D167" s="20">
        <f>D168+D171+D174</f>
        <v>6251039.87</v>
      </c>
      <c r="E167" s="20">
        <f>E168+E171+E174</f>
        <v>-322985.99</v>
      </c>
      <c r="F167" s="67">
        <f t="shared" si="3"/>
        <v>5928053.88</v>
      </c>
    </row>
    <row r="168" spans="1:6" ht="31.5">
      <c r="A168" s="51" t="s">
        <v>190</v>
      </c>
      <c r="B168" s="38" t="s">
        <v>191</v>
      </c>
      <c r="C168" s="38"/>
      <c r="D168" s="39">
        <f>SUM(D169:D170)</f>
        <v>4164839.87</v>
      </c>
      <c r="E168" s="39">
        <f>SUM(E169:E170)</f>
        <v>136014.01</v>
      </c>
      <c r="F168" s="37">
        <f t="shared" si="3"/>
        <v>4300853.88</v>
      </c>
    </row>
    <row r="169" spans="1:6" s="21" customFormat="1" ht="47.25">
      <c r="A169" s="60" t="s">
        <v>103</v>
      </c>
      <c r="B169" s="5" t="s">
        <v>104</v>
      </c>
      <c r="C169" s="5">
        <v>200</v>
      </c>
      <c r="D169" s="32">
        <v>50000</v>
      </c>
      <c r="E169" s="32">
        <v>0</v>
      </c>
      <c r="F169" s="14">
        <f t="shared" si="3"/>
        <v>50000</v>
      </c>
    </row>
    <row r="170" spans="1:6" ht="47.25">
      <c r="A170" s="52" t="s">
        <v>105</v>
      </c>
      <c r="B170" s="4" t="s">
        <v>106</v>
      </c>
      <c r="C170" s="4">
        <v>200</v>
      </c>
      <c r="D170" s="13">
        <v>4114839.87</v>
      </c>
      <c r="E170" s="13">
        <v>136014.01</v>
      </c>
      <c r="F170" s="14">
        <f t="shared" si="3"/>
        <v>4250853.88</v>
      </c>
    </row>
    <row r="171" spans="1:6" ht="31.5">
      <c r="A171" s="51" t="s">
        <v>192</v>
      </c>
      <c r="B171" s="34" t="s">
        <v>193</v>
      </c>
      <c r="C171" s="34"/>
      <c r="D171" s="37">
        <f>SUM(D172:D173)</f>
        <v>1950200</v>
      </c>
      <c r="E171" s="37">
        <f>SUM(E172:E173)</f>
        <v>-423000</v>
      </c>
      <c r="F171" s="37">
        <f t="shared" si="3"/>
        <v>1527200</v>
      </c>
    </row>
    <row r="172" spans="1:6" ht="204.75">
      <c r="A172" s="52" t="s">
        <v>209</v>
      </c>
      <c r="B172" s="4" t="s">
        <v>210</v>
      </c>
      <c r="C172" s="4">
        <v>500</v>
      </c>
      <c r="D172" s="13">
        <v>1527200</v>
      </c>
      <c r="E172" s="13">
        <v>0</v>
      </c>
      <c r="F172" s="14">
        <f t="shared" si="3"/>
        <v>1527200</v>
      </c>
    </row>
    <row r="173" spans="1:6" ht="204.75">
      <c r="A173" s="52" t="s">
        <v>209</v>
      </c>
      <c r="B173" s="4" t="s">
        <v>81</v>
      </c>
      <c r="C173" s="4">
        <v>500</v>
      </c>
      <c r="D173" s="13">
        <v>423000</v>
      </c>
      <c r="E173" s="13">
        <v>-423000</v>
      </c>
      <c r="F173" s="14">
        <f t="shared" si="3"/>
        <v>0</v>
      </c>
    </row>
    <row r="174" spans="1:6" ht="31.5">
      <c r="A174" s="56" t="s">
        <v>194</v>
      </c>
      <c r="B174" s="34" t="s">
        <v>195</v>
      </c>
      <c r="C174" s="34"/>
      <c r="D174" s="37">
        <f>SUM(D175:D176)</f>
        <v>136000</v>
      </c>
      <c r="E174" s="37">
        <f>SUM(E175:E176)</f>
        <v>-36000</v>
      </c>
      <c r="F174" s="37">
        <f t="shared" si="3"/>
        <v>100000</v>
      </c>
    </row>
    <row r="175" spans="1:6" ht="47.25">
      <c r="A175" s="52" t="s">
        <v>211</v>
      </c>
      <c r="B175" s="4" t="s">
        <v>212</v>
      </c>
      <c r="C175" s="4">
        <v>200</v>
      </c>
      <c r="D175" s="13">
        <v>100000</v>
      </c>
      <c r="E175" s="13">
        <v>0</v>
      </c>
      <c r="F175" s="14">
        <f t="shared" si="3"/>
        <v>100000</v>
      </c>
    </row>
    <row r="176" spans="1:6" ht="47.25">
      <c r="A176" s="52" t="s">
        <v>211</v>
      </c>
      <c r="B176" s="4" t="s">
        <v>74</v>
      </c>
      <c r="C176" s="4">
        <v>200</v>
      </c>
      <c r="D176" s="13">
        <v>36000</v>
      </c>
      <c r="E176" s="13">
        <v>-36000</v>
      </c>
      <c r="F176" s="14">
        <f t="shared" si="3"/>
        <v>0</v>
      </c>
    </row>
    <row r="177" spans="1:6" ht="56.25">
      <c r="A177" s="27" t="s">
        <v>341</v>
      </c>
      <c r="B177" s="18" t="s">
        <v>215</v>
      </c>
      <c r="C177" s="18"/>
      <c r="D177" s="20">
        <f>D178+D185+D249</f>
        <v>538000</v>
      </c>
      <c r="E177" s="20">
        <f>E178+E185+E249</f>
        <v>0</v>
      </c>
      <c r="F177" s="67">
        <f t="shared" si="3"/>
        <v>538000</v>
      </c>
    </row>
    <row r="178" spans="1:6" s="19" customFormat="1" ht="15.75">
      <c r="A178" s="23" t="s">
        <v>343</v>
      </c>
      <c r="B178" s="24" t="s">
        <v>242</v>
      </c>
      <c r="C178" s="24"/>
      <c r="D178" s="33">
        <f>SUM(D180:D184)</f>
        <v>382000</v>
      </c>
      <c r="E178" s="33">
        <f>SUM(E180:E184)</f>
        <v>0</v>
      </c>
      <c r="F178" s="69">
        <f t="shared" si="3"/>
        <v>382000</v>
      </c>
    </row>
    <row r="179" spans="1:6" s="19" customFormat="1" ht="31.5">
      <c r="A179" s="51" t="s">
        <v>196</v>
      </c>
      <c r="B179" s="38" t="s">
        <v>197</v>
      </c>
      <c r="C179" s="38"/>
      <c r="D179" s="39">
        <f>SUM(D180:D184)</f>
        <v>382000</v>
      </c>
      <c r="E179" s="39">
        <f>SUM(E180:E184)</f>
        <v>0</v>
      </c>
      <c r="F179" s="37">
        <f t="shared" si="3"/>
        <v>382000</v>
      </c>
    </row>
    <row r="180" spans="1:6" ht="78.75">
      <c r="A180" s="52" t="s">
        <v>214</v>
      </c>
      <c r="B180" s="4" t="s">
        <v>216</v>
      </c>
      <c r="C180" s="4">
        <v>600</v>
      </c>
      <c r="D180" s="14">
        <v>151000</v>
      </c>
      <c r="E180" s="14">
        <v>0</v>
      </c>
      <c r="F180" s="14">
        <f t="shared" si="3"/>
        <v>151000</v>
      </c>
    </row>
    <row r="181" spans="1:6" ht="47.25">
      <c r="A181" s="52" t="s">
        <v>217</v>
      </c>
      <c r="B181" s="4" t="s">
        <v>218</v>
      </c>
      <c r="C181" s="4">
        <v>600</v>
      </c>
      <c r="D181" s="14">
        <v>105000</v>
      </c>
      <c r="E181" s="14">
        <v>0</v>
      </c>
      <c r="F181" s="14">
        <f t="shared" si="3"/>
        <v>105000</v>
      </c>
    </row>
    <row r="182" spans="1:6" ht="47.25">
      <c r="A182" s="52" t="s">
        <v>219</v>
      </c>
      <c r="B182" s="4" t="s">
        <v>220</v>
      </c>
      <c r="C182" s="4">
        <v>200</v>
      </c>
      <c r="D182" s="14">
        <v>110000</v>
      </c>
      <c r="E182" s="14">
        <v>0</v>
      </c>
      <c r="F182" s="14">
        <f t="shared" si="3"/>
        <v>110000</v>
      </c>
    </row>
    <row r="183" spans="1:6" ht="31.5">
      <c r="A183" s="52" t="s">
        <v>222</v>
      </c>
      <c r="B183" s="4" t="s">
        <v>221</v>
      </c>
      <c r="C183" s="4">
        <v>200</v>
      </c>
      <c r="D183" s="14">
        <v>6000</v>
      </c>
      <c r="E183" s="14">
        <v>0</v>
      </c>
      <c r="F183" s="14">
        <f t="shared" si="3"/>
        <v>6000</v>
      </c>
    </row>
    <row r="184" spans="1:6" ht="63">
      <c r="A184" s="52" t="s">
        <v>223</v>
      </c>
      <c r="B184" s="4" t="s">
        <v>224</v>
      </c>
      <c r="C184" s="4">
        <v>300</v>
      </c>
      <c r="D184" s="14">
        <v>10000</v>
      </c>
      <c r="E184" s="14">
        <v>0</v>
      </c>
      <c r="F184" s="14">
        <f t="shared" si="3"/>
        <v>10000</v>
      </c>
    </row>
    <row r="185" spans="1:6" s="19" customFormat="1" ht="15.75">
      <c r="A185" s="23" t="s">
        <v>342</v>
      </c>
      <c r="B185" s="24" t="s">
        <v>241</v>
      </c>
      <c r="C185" s="24"/>
      <c r="D185" s="25">
        <f>SUM(D187:D190)</f>
        <v>108000</v>
      </c>
      <c r="E185" s="25">
        <f>SUM(E187:E190)</f>
        <v>0</v>
      </c>
      <c r="F185" s="69">
        <f t="shared" si="3"/>
        <v>108000</v>
      </c>
    </row>
    <row r="186" spans="1:6" s="19" customFormat="1" ht="31.5">
      <c r="A186" s="51" t="s">
        <v>198</v>
      </c>
      <c r="B186" s="34" t="s">
        <v>199</v>
      </c>
      <c r="C186" s="34"/>
      <c r="D186" s="37">
        <f>SUM(D187:D190)</f>
        <v>108000</v>
      </c>
      <c r="E186" s="37">
        <f>SUM(E187:E190)</f>
        <v>0</v>
      </c>
      <c r="F186" s="37">
        <f t="shared" si="3"/>
        <v>108000</v>
      </c>
    </row>
    <row r="187" spans="1:6" ht="47.25">
      <c r="A187" s="52" t="s">
        <v>240</v>
      </c>
      <c r="B187" s="4" t="s">
        <v>245</v>
      </c>
      <c r="C187" s="4">
        <v>300</v>
      </c>
      <c r="D187" s="13">
        <v>73000</v>
      </c>
      <c r="E187" s="13">
        <v>0</v>
      </c>
      <c r="F187" s="14">
        <f t="shared" si="3"/>
        <v>73000</v>
      </c>
    </row>
    <row r="188" spans="1:6" ht="31.5">
      <c r="A188" s="52" t="s">
        <v>129</v>
      </c>
      <c r="B188" s="4" t="s">
        <v>246</v>
      </c>
      <c r="C188" s="4">
        <v>200</v>
      </c>
      <c r="D188" s="13">
        <v>0</v>
      </c>
      <c r="E188" s="13">
        <v>10000</v>
      </c>
      <c r="F188" s="14">
        <f>D188+E188</f>
        <v>10000</v>
      </c>
    </row>
    <row r="189" spans="1:6" ht="31.5">
      <c r="A189" s="52" t="s">
        <v>243</v>
      </c>
      <c r="B189" s="4" t="s">
        <v>246</v>
      </c>
      <c r="C189" s="4">
        <v>300</v>
      </c>
      <c r="D189" s="13">
        <v>20000</v>
      </c>
      <c r="E189" s="13">
        <v>-10000</v>
      </c>
      <c r="F189" s="14">
        <f t="shared" si="3"/>
        <v>10000</v>
      </c>
    </row>
    <row r="190" spans="1:6" ht="47.25">
      <c r="A190" s="52" t="s">
        <v>244</v>
      </c>
      <c r="B190" s="4" t="s">
        <v>247</v>
      </c>
      <c r="C190" s="4">
        <v>200</v>
      </c>
      <c r="D190" s="14">
        <v>15000</v>
      </c>
      <c r="E190" s="14">
        <v>0</v>
      </c>
      <c r="F190" s="14">
        <f t="shared" si="3"/>
        <v>15000</v>
      </c>
    </row>
    <row r="191" spans="1:6" s="19" customFormat="1" ht="75">
      <c r="A191" s="27" t="s">
        <v>344</v>
      </c>
      <c r="B191" s="18" t="s">
        <v>250</v>
      </c>
      <c r="C191" s="18"/>
      <c r="D191" s="20">
        <f>D192+D196</f>
        <v>7873256</v>
      </c>
      <c r="E191" s="20">
        <f>E192+E196</f>
        <v>-386846.71</v>
      </c>
      <c r="F191" s="67">
        <f t="shared" si="3"/>
        <v>7486409.29</v>
      </c>
    </row>
    <row r="192" spans="1:6" s="19" customFormat="1" ht="47.25">
      <c r="A192" s="51" t="s">
        <v>201</v>
      </c>
      <c r="B192" s="38" t="s">
        <v>203</v>
      </c>
      <c r="C192" s="38"/>
      <c r="D192" s="39">
        <f>SUM(D193:D195)</f>
        <v>7172956</v>
      </c>
      <c r="E192" s="39">
        <f>SUM(E193:E195)</f>
        <v>-386846.71</v>
      </c>
      <c r="F192" s="37">
        <f t="shared" si="3"/>
        <v>6786109.29</v>
      </c>
    </row>
    <row r="193" spans="1:6" ht="63">
      <c r="A193" s="52" t="s">
        <v>251</v>
      </c>
      <c r="B193" s="4" t="s">
        <v>252</v>
      </c>
      <c r="C193" s="4">
        <v>600</v>
      </c>
      <c r="D193" s="13">
        <v>5622396</v>
      </c>
      <c r="E193" s="13">
        <v>0</v>
      </c>
      <c r="F193" s="14">
        <f t="shared" si="3"/>
        <v>5622396</v>
      </c>
    </row>
    <row r="194" spans="1:6" ht="63">
      <c r="A194" s="52" t="s">
        <v>251</v>
      </c>
      <c r="B194" s="4" t="s">
        <v>67</v>
      </c>
      <c r="C194" s="4">
        <v>600</v>
      </c>
      <c r="D194" s="13">
        <v>773056</v>
      </c>
      <c r="E194" s="13">
        <v>-386846.71</v>
      </c>
      <c r="F194" s="14">
        <f t="shared" si="3"/>
        <v>386209.29</v>
      </c>
    </row>
    <row r="195" spans="1:6" ht="78.75">
      <c r="A195" s="52" t="s">
        <v>253</v>
      </c>
      <c r="B195" s="7" t="s">
        <v>254</v>
      </c>
      <c r="C195" s="4">
        <v>600</v>
      </c>
      <c r="D195" s="13">
        <v>777504</v>
      </c>
      <c r="E195" s="13">
        <v>0</v>
      </c>
      <c r="F195" s="14">
        <f t="shared" si="3"/>
        <v>777504</v>
      </c>
    </row>
    <row r="196" spans="1:6" ht="47.25">
      <c r="A196" s="51" t="s">
        <v>202</v>
      </c>
      <c r="B196" s="42" t="s">
        <v>204</v>
      </c>
      <c r="C196" s="34"/>
      <c r="D196" s="37">
        <f>SUM(D197:D202)</f>
        <v>700300</v>
      </c>
      <c r="E196" s="37">
        <f>SUM(E197:E202)</f>
        <v>0</v>
      </c>
      <c r="F196" s="37">
        <f t="shared" si="3"/>
        <v>700300</v>
      </c>
    </row>
    <row r="197" spans="1:6" ht="63">
      <c r="A197" s="52" t="s">
        <v>255</v>
      </c>
      <c r="B197" s="4" t="s">
        <v>256</v>
      </c>
      <c r="C197" s="4">
        <v>600</v>
      </c>
      <c r="D197" s="14">
        <v>5000</v>
      </c>
      <c r="E197" s="14">
        <v>0</v>
      </c>
      <c r="F197" s="14">
        <f t="shared" si="3"/>
        <v>5000</v>
      </c>
    </row>
    <row r="198" spans="1:6" ht="78.75">
      <c r="A198" s="52" t="s">
        <v>257</v>
      </c>
      <c r="B198" s="4" t="s">
        <v>258</v>
      </c>
      <c r="C198" s="4">
        <v>600</v>
      </c>
      <c r="D198" s="14">
        <v>10000</v>
      </c>
      <c r="E198" s="14">
        <v>0</v>
      </c>
      <c r="F198" s="14">
        <f t="shared" si="3"/>
        <v>10000</v>
      </c>
    </row>
    <row r="199" spans="1:6" ht="63">
      <c r="A199" s="52" t="s">
        <v>259</v>
      </c>
      <c r="B199" s="4" t="s">
        <v>260</v>
      </c>
      <c r="C199" s="4">
        <v>600</v>
      </c>
      <c r="D199" s="14">
        <v>208000</v>
      </c>
      <c r="E199" s="14">
        <v>0</v>
      </c>
      <c r="F199" s="14">
        <f t="shared" si="3"/>
        <v>208000</v>
      </c>
    </row>
    <row r="200" spans="1:6" ht="47.25">
      <c r="A200" s="52" t="s">
        <v>261</v>
      </c>
      <c r="B200" s="4" t="s">
        <v>262</v>
      </c>
      <c r="C200" s="4">
        <v>600</v>
      </c>
      <c r="D200" s="14">
        <v>5000</v>
      </c>
      <c r="E200" s="14">
        <v>0</v>
      </c>
      <c r="F200" s="14">
        <f t="shared" si="3"/>
        <v>5000</v>
      </c>
    </row>
    <row r="201" spans="1:6" ht="110.25">
      <c r="A201" s="52" t="s">
        <v>228</v>
      </c>
      <c r="B201" s="45" t="s">
        <v>227</v>
      </c>
      <c r="C201" s="4">
        <v>600</v>
      </c>
      <c r="D201" s="14">
        <v>180300</v>
      </c>
      <c r="E201" s="14">
        <v>0</v>
      </c>
      <c r="F201" s="14">
        <f t="shared" si="3"/>
        <v>180300</v>
      </c>
    </row>
    <row r="202" spans="1:6" ht="78.75">
      <c r="A202" s="61" t="s">
        <v>225</v>
      </c>
      <c r="B202" s="45" t="s">
        <v>226</v>
      </c>
      <c r="C202" s="46">
        <v>600</v>
      </c>
      <c r="D202" s="47">
        <v>292000</v>
      </c>
      <c r="E202" s="47">
        <v>0</v>
      </c>
      <c r="F202" s="14">
        <f t="shared" si="3"/>
        <v>292000</v>
      </c>
    </row>
    <row r="203" spans="1:6" s="28" customFormat="1" ht="56.25">
      <c r="A203" s="27" t="s">
        <v>84</v>
      </c>
      <c r="B203" s="18" t="s">
        <v>263</v>
      </c>
      <c r="C203" s="18"/>
      <c r="D203" s="20">
        <f>D204+D207</f>
        <v>260000</v>
      </c>
      <c r="E203" s="20">
        <f>E204+E207</f>
        <v>0</v>
      </c>
      <c r="F203" s="67">
        <f t="shared" si="3"/>
        <v>260000</v>
      </c>
    </row>
    <row r="204" spans="1:6" ht="31.5">
      <c r="A204" s="23" t="s">
        <v>346</v>
      </c>
      <c r="B204" s="22" t="s">
        <v>267</v>
      </c>
      <c r="C204" s="22"/>
      <c r="D204" s="26">
        <f>SUM(D206)</f>
        <v>140000</v>
      </c>
      <c r="E204" s="26">
        <f>SUM(E206)</f>
        <v>0</v>
      </c>
      <c r="F204" s="37">
        <f t="shared" si="3"/>
        <v>140000</v>
      </c>
    </row>
    <row r="205" spans="1:6" ht="31.5">
      <c r="A205" s="51" t="s">
        <v>207</v>
      </c>
      <c r="B205" s="34" t="s">
        <v>205</v>
      </c>
      <c r="C205" s="34"/>
      <c r="D205" s="36">
        <f>SUM(D206)</f>
        <v>140000</v>
      </c>
      <c r="E205" s="36">
        <f>SUM(E206)</f>
        <v>0</v>
      </c>
      <c r="F205" s="37">
        <f t="shared" si="3"/>
        <v>140000</v>
      </c>
    </row>
    <row r="206" spans="1:6" ht="47.25">
      <c r="A206" s="52" t="s">
        <v>270</v>
      </c>
      <c r="B206" s="4" t="s">
        <v>264</v>
      </c>
      <c r="C206" s="4">
        <v>600</v>
      </c>
      <c r="D206" s="13">
        <v>140000</v>
      </c>
      <c r="E206" s="13">
        <v>0</v>
      </c>
      <c r="F206" s="14">
        <f t="shared" si="3"/>
        <v>140000</v>
      </c>
    </row>
    <row r="207" spans="1:6" ht="31.5">
      <c r="A207" s="23" t="s">
        <v>347</v>
      </c>
      <c r="B207" s="22" t="s">
        <v>268</v>
      </c>
      <c r="C207" s="22"/>
      <c r="D207" s="26">
        <f>SUM(D209)</f>
        <v>120000</v>
      </c>
      <c r="E207" s="26">
        <f>SUM(E209)</f>
        <v>0</v>
      </c>
      <c r="F207" s="37">
        <f t="shared" si="3"/>
        <v>120000</v>
      </c>
    </row>
    <row r="208" spans="1:6" ht="31.5">
      <c r="A208" s="51" t="s">
        <v>208</v>
      </c>
      <c r="B208" s="34" t="s">
        <v>206</v>
      </c>
      <c r="C208" s="34"/>
      <c r="D208" s="36">
        <f>SUM(D209)</f>
        <v>120000</v>
      </c>
      <c r="E208" s="36">
        <f>SUM(E209)</f>
        <v>0</v>
      </c>
      <c r="F208" s="37">
        <f t="shared" si="3"/>
        <v>120000</v>
      </c>
    </row>
    <row r="209" spans="1:6" ht="47.25">
      <c r="A209" s="52" t="s">
        <v>265</v>
      </c>
      <c r="B209" s="4" t="s">
        <v>266</v>
      </c>
      <c r="C209" s="4">
        <v>800</v>
      </c>
      <c r="D209" s="13">
        <v>120000</v>
      </c>
      <c r="E209" s="13">
        <v>0</v>
      </c>
      <c r="F209" s="14">
        <f t="shared" si="3"/>
        <v>120000</v>
      </c>
    </row>
    <row r="210" spans="1:6" ht="56.25">
      <c r="A210" s="50" t="s">
        <v>304</v>
      </c>
      <c r="B210" s="18" t="s">
        <v>269</v>
      </c>
      <c r="C210" s="18"/>
      <c r="D210" s="20">
        <f>D211+D215</f>
        <v>3133727</v>
      </c>
      <c r="E210" s="20">
        <f>E211+E215</f>
        <v>-77556.38</v>
      </c>
      <c r="F210" s="67">
        <f t="shared" si="3"/>
        <v>3056170.62</v>
      </c>
    </row>
    <row r="211" spans="1:6" ht="31.5">
      <c r="A211" s="23" t="s">
        <v>339</v>
      </c>
      <c r="B211" s="34" t="s">
        <v>272</v>
      </c>
      <c r="C211" s="22"/>
      <c r="D211" s="26">
        <f>SUM(D213:D214)</f>
        <v>22000</v>
      </c>
      <c r="E211" s="26">
        <f>SUM(E213:E214)</f>
        <v>0</v>
      </c>
      <c r="F211" s="37">
        <f t="shared" si="3"/>
        <v>22000</v>
      </c>
    </row>
    <row r="212" spans="1:6" ht="31.5">
      <c r="A212" s="51" t="s">
        <v>409</v>
      </c>
      <c r="B212" s="34" t="s">
        <v>410</v>
      </c>
      <c r="C212" s="34"/>
      <c r="D212" s="36">
        <f>SUM(D213:D214)</f>
        <v>22000</v>
      </c>
      <c r="E212" s="36">
        <f>SUM(E213:E214)</f>
        <v>0</v>
      </c>
      <c r="F212" s="37">
        <f t="shared" si="3"/>
        <v>22000</v>
      </c>
    </row>
    <row r="213" spans="1:6" ht="47.25">
      <c r="A213" s="52" t="s">
        <v>271</v>
      </c>
      <c r="B213" s="4" t="s">
        <v>273</v>
      </c>
      <c r="C213" s="4">
        <v>200</v>
      </c>
      <c r="D213" s="13">
        <v>3000</v>
      </c>
      <c r="E213" s="13">
        <v>0</v>
      </c>
      <c r="F213" s="14">
        <f t="shared" si="3"/>
        <v>3000</v>
      </c>
    </row>
    <row r="214" spans="1:6" ht="47.25">
      <c r="A214" s="52" t="s">
        <v>275</v>
      </c>
      <c r="B214" s="4" t="s">
        <v>274</v>
      </c>
      <c r="C214" s="4">
        <v>200</v>
      </c>
      <c r="D214" s="13">
        <v>19000</v>
      </c>
      <c r="E214" s="13">
        <v>0</v>
      </c>
      <c r="F214" s="14">
        <f t="shared" si="3"/>
        <v>19000</v>
      </c>
    </row>
    <row r="215" spans="1:6" ht="78.75">
      <c r="A215" s="51" t="s">
        <v>338</v>
      </c>
      <c r="B215" s="34" t="s">
        <v>276</v>
      </c>
      <c r="C215" s="22"/>
      <c r="D215" s="37">
        <f>SUM(D217:D222)</f>
        <v>3111727</v>
      </c>
      <c r="E215" s="37">
        <f>SUM(E217:E222)</f>
        <v>-77556.38</v>
      </c>
      <c r="F215" s="37">
        <f t="shared" si="3"/>
        <v>3034170.62</v>
      </c>
    </row>
    <row r="216" spans="1:6" ht="63">
      <c r="A216" s="51" t="s">
        <v>411</v>
      </c>
      <c r="B216" s="34" t="s">
        <v>412</v>
      </c>
      <c r="C216" s="34"/>
      <c r="D216" s="37">
        <f>SUM(D217:D222)</f>
        <v>3111727</v>
      </c>
      <c r="E216" s="37">
        <f>SUM(E217:E222)</f>
        <v>-77556.38</v>
      </c>
      <c r="F216" s="37">
        <f t="shared" si="3"/>
        <v>3034170.62</v>
      </c>
    </row>
    <row r="217" spans="1:6" ht="94.5">
      <c r="A217" s="52" t="s">
        <v>277</v>
      </c>
      <c r="B217" s="43" t="s">
        <v>280</v>
      </c>
      <c r="C217" s="4">
        <v>100</v>
      </c>
      <c r="D217" s="14">
        <v>2126000</v>
      </c>
      <c r="E217" s="14">
        <v>0</v>
      </c>
      <c r="F217" s="14">
        <f t="shared" si="3"/>
        <v>2126000</v>
      </c>
    </row>
    <row r="218" spans="1:6" ht="63">
      <c r="A218" s="52" t="s">
        <v>278</v>
      </c>
      <c r="B218" s="43" t="s">
        <v>280</v>
      </c>
      <c r="C218" s="4">
        <v>200</v>
      </c>
      <c r="D218" s="14">
        <v>571800</v>
      </c>
      <c r="E218" s="14">
        <v>0</v>
      </c>
      <c r="F218" s="14">
        <f t="shared" si="3"/>
        <v>571800</v>
      </c>
    </row>
    <row r="219" spans="1:6" ht="63">
      <c r="A219" s="52" t="s">
        <v>278</v>
      </c>
      <c r="B219" s="43" t="s">
        <v>68</v>
      </c>
      <c r="C219" s="4">
        <v>200</v>
      </c>
      <c r="D219" s="14">
        <v>130527</v>
      </c>
      <c r="E219" s="14">
        <v>-77556.38</v>
      </c>
      <c r="F219" s="14">
        <f t="shared" si="3"/>
        <v>52970.619999999995</v>
      </c>
    </row>
    <row r="220" spans="1:6" ht="47.25">
      <c r="A220" s="52" t="s">
        <v>279</v>
      </c>
      <c r="B220" s="43" t="s">
        <v>280</v>
      </c>
      <c r="C220" s="4">
        <v>800</v>
      </c>
      <c r="D220" s="14">
        <v>2100</v>
      </c>
      <c r="E220" s="14">
        <v>0</v>
      </c>
      <c r="F220" s="14">
        <f t="shared" si="3"/>
        <v>2100</v>
      </c>
    </row>
    <row r="221" spans="1:6" ht="126">
      <c r="A221" s="55" t="s">
        <v>281</v>
      </c>
      <c r="B221" s="43" t="s">
        <v>360</v>
      </c>
      <c r="C221" s="4">
        <v>100</v>
      </c>
      <c r="D221" s="14">
        <v>225100</v>
      </c>
      <c r="E221" s="14">
        <v>0</v>
      </c>
      <c r="F221" s="14">
        <f t="shared" si="3"/>
        <v>225100</v>
      </c>
    </row>
    <row r="222" spans="1:6" ht="78.75">
      <c r="A222" s="55" t="s">
        <v>282</v>
      </c>
      <c r="B222" s="43" t="s">
        <v>360</v>
      </c>
      <c r="C222" s="4">
        <v>200</v>
      </c>
      <c r="D222" s="14">
        <v>56200</v>
      </c>
      <c r="E222" s="14">
        <v>0</v>
      </c>
      <c r="F222" s="14">
        <f aca="true" t="shared" si="4" ref="F222:F264">D222+E222</f>
        <v>56200</v>
      </c>
    </row>
    <row r="223" spans="1:6" s="19" customFormat="1" ht="56.25">
      <c r="A223" s="27" t="s">
        <v>85</v>
      </c>
      <c r="B223" s="18" t="s">
        <v>283</v>
      </c>
      <c r="C223" s="18"/>
      <c r="D223" s="20">
        <f>D224</f>
        <v>1884390</v>
      </c>
      <c r="E223" s="20">
        <f>E224</f>
        <v>1857810</v>
      </c>
      <c r="F223" s="67">
        <f>D223+E223</f>
        <v>3742200</v>
      </c>
    </row>
    <row r="224" spans="1:6" s="19" customFormat="1" ht="31.5">
      <c r="A224" s="51" t="s">
        <v>413</v>
      </c>
      <c r="B224" s="38" t="s">
        <v>414</v>
      </c>
      <c r="C224" s="38"/>
      <c r="D224" s="39">
        <f>SUM(D225:D228)</f>
        <v>1884390</v>
      </c>
      <c r="E224" s="39">
        <f>SUM(E225:E228)</f>
        <v>1857810</v>
      </c>
      <c r="F224" s="39">
        <f>SUM(F225:F228)</f>
        <v>3742200</v>
      </c>
    </row>
    <row r="225" spans="1:6" ht="47.25">
      <c r="A225" s="52" t="s">
        <v>286</v>
      </c>
      <c r="B225" s="4" t="s">
        <v>284</v>
      </c>
      <c r="C225" s="4">
        <v>600</v>
      </c>
      <c r="D225" s="13">
        <v>115000</v>
      </c>
      <c r="E225" s="13">
        <v>0</v>
      </c>
      <c r="F225" s="14">
        <f>D225+E225</f>
        <v>115000</v>
      </c>
    </row>
    <row r="226" spans="1:6" s="19" customFormat="1" ht="63">
      <c r="A226" s="60" t="s">
        <v>364</v>
      </c>
      <c r="B226" s="5" t="s">
        <v>361</v>
      </c>
      <c r="C226" s="5">
        <v>600</v>
      </c>
      <c r="D226" s="32">
        <v>1627200</v>
      </c>
      <c r="E226" s="32">
        <v>0</v>
      </c>
      <c r="F226" s="14">
        <f t="shared" si="4"/>
        <v>1627200</v>
      </c>
    </row>
    <row r="227" spans="1:6" s="19" customFormat="1" ht="63">
      <c r="A227" s="60" t="s">
        <v>364</v>
      </c>
      <c r="B227" s="5" t="s">
        <v>65</v>
      </c>
      <c r="C227" s="5">
        <v>600</v>
      </c>
      <c r="D227" s="32">
        <v>142190</v>
      </c>
      <c r="E227" s="32">
        <v>-142190</v>
      </c>
      <c r="F227" s="14">
        <f t="shared" si="4"/>
        <v>0</v>
      </c>
    </row>
    <row r="228" spans="1:6" s="19" customFormat="1" ht="94.5">
      <c r="A228" s="60" t="s">
        <v>145</v>
      </c>
      <c r="B228" s="5" t="s">
        <v>114</v>
      </c>
      <c r="C228" s="5">
        <v>600</v>
      </c>
      <c r="D228" s="32">
        <v>0</v>
      </c>
      <c r="E228" s="32">
        <v>2000000</v>
      </c>
      <c r="F228" s="14">
        <f t="shared" si="4"/>
        <v>2000000</v>
      </c>
    </row>
    <row r="229" spans="1:6" ht="75">
      <c r="A229" s="27" t="s">
        <v>86</v>
      </c>
      <c r="B229" s="18" t="s">
        <v>285</v>
      </c>
      <c r="C229" s="18"/>
      <c r="D229" s="20">
        <f>D230+D233</f>
        <v>387987</v>
      </c>
      <c r="E229" s="20">
        <f>E230+E233</f>
        <v>0</v>
      </c>
      <c r="F229" s="67">
        <f t="shared" si="4"/>
        <v>387987</v>
      </c>
    </row>
    <row r="230" spans="1:6" ht="31.5">
      <c r="A230" s="51" t="s">
        <v>417</v>
      </c>
      <c r="B230" s="38" t="s">
        <v>415</v>
      </c>
      <c r="C230" s="38"/>
      <c r="D230" s="39">
        <f>SUM(D231:D232)</f>
        <v>363987</v>
      </c>
      <c r="E230" s="39">
        <f>SUM(E231:E232)</f>
        <v>0</v>
      </c>
      <c r="F230" s="37">
        <f t="shared" si="4"/>
        <v>363987</v>
      </c>
    </row>
    <row r="231" spans="1:6" ht="94.5">
      <c r="A231" s="60" t="s">
        <v>289</v>
      </c>
      <c r="B231" s="5" t="s">
        <v>291</v>
      </c>
      <c r="C231" s="5">
        <v>100</v>
      </c>
      <c r="D231" s="14">
        <v>340716</v>
      </c>
      <c r="E231" s="14">
        <v>0</v>
      </c>
      <c r="F231" s="14">
        <f t="shared" si="4"/>
        <v>340716</v>
      </c>
    </row>
    <row r="232" spans="1:6" ht="47.25">
      <c r="A232" s="60" t="s">
        <v>290</v>
      </c>
      <c r="B232" s="5" t="s">
        <v>291</v>
      </c>
      <c r="C232" s="5">
        <v>200</v>
      </c>
      <c r="D232" s="32">
        <v>23271</v>
      </c>
      <c r="E232" s="32">
        <v>0</v>
      </c>
      <c r="F232" s="14">
        <f t="shared" si="4"/>
        <v>23271</v>
      </c>
    </row>
    <row r="233" spans="1:6" ht="31.5">
      <c r="A233" s="51" t="s">
        <v>418</v>
      </c>
      <c r="B233" s="34" t="s">
        <v>416</v>
      </c>
      <c r="C233" s="34"/>
      <c r="D233" s="36">
        <f>SUM(D234:D234)</f>
        <v>24000</v>
      </c>
      <c r="E233" s="36">
        <f>SUM(E234:E234)</f>
        <v>0</v>
      </c>
      <c r="F233" s="37">
        <f t="shared" si="4"/>
        <v>24000</v>
      </c>
    </row>
    <row r="234" spans="1:6" ht="78.75">
      <c r="A234" s="52" t="s">
        <v>287</v>
      </c>
      <c r="B234" s="4" t="s">
        <v>288</v>
      </c>
      <c r="C234" s="4">
        <v>600</v>
      </c>
      <c r="D234" s="14">
        <v>24000</v>
      </c>
      <c r="E234" s="14">
        <v>0</v>
      </c>
      <c r="F234" s="14">
        <f t="shared" si="4"/>
        <v>24000</v>
      </c>
    </row>
    <row r="235" spans="1:6" ht="75">
      <c r="A235" s="27" t="s">
        <v>87</v>
      </c>
      <c r="B235" s="18" t="s">
        <v>294</v>
      </c>
      <c r="C235" s="18"/>
      <c r="D235" s="20">
        <f>D236</f>
        <v>17500</v>
      </c>
      <c r="E235" s="20">
        <f>E236</f>
        <v>0</v>
      </c>
      <c r="F235" s="67">
        <f t="shared" si="4"/>
        <v>17500</v>
      </c>
    </row>
    <row r="236" spans="1:6" ht="31.5">
      <c r="A236" s="51" t="s">
        <v>419</v>
      </c>
      <c r="B236" s="34" t="s">
        <v>420</v>
      </c>
      <c r="C236" s="34"/>
      <c r="D236" s="36">
        <f>SUM(D237:D239)</f>
        <v>17500</v>
      </c>
      <c r="E236" s="36">
        <f>SUM(E237:E239)</f>
        <v>0</v>
      </c>
      <c r="F236" s="37">
        <f t="shared" si="4"/>
        <v>17500</v>
      </c>
    </row>
    <row r="237" spans="1:6" ht="47.25">
      <c r="A237" s="60" t="s">
        <v>292</v>
      </c>
      <c r="B237" s="5" t="s">
        <v>296</v>
      </c>
      <c r="C237" s="5">
        <v>200</v>
      </c>
      <c r="D237" s="14">
        <v>3500</v>
      </c>
      <c r="E237" s="14">
        <v>0</v>
      </c>
      <c r="F237" s="14">
        <f t="shared" si="4"/>
        <v>3500</v>
      </c>
    </row>
    <row r="238" spans="1:6" ht="31.5">
      <c r="A238" s="60" t="s">
        <v>293</v>
      </c>
      <c r="B238" s="5" t="s">
        <v>297</v>
      </c>
      <c r="C238" s="5">
        <v>200</v>
      </c>
      <c r="D238" s="14">
        <v>7000</v>
      </c>
      <c r="E238" s="14">
        <v>0</v>
      </c>
      <c r="F238" s="14">
        <f t="shared" si="4"/>
        <v>7000</v>
      </c>
    </row>
    <row r="239" spans="1:6" ht="31.5">
      <c r="A239" s="60" t="s">
        <v>295</v>
      </c>
      <c r="B239" s="5" t="s">
        <v>298</v>
      </c>
      <c r="C239" s="5">
        <v>200</v>
      </c>
      <c r="D239" s="14">
        <v>7000</v>
      </c>
      <c r="E239" s="14">
        <v>0</v>
      </c>
      <c r="F239" s="14">
        <f t="shared" si="4"/>
        <v>7000</v>
      </c>
    </row>
    <row r="240" spans="1:6" s="19" customFormat="1" ht="75">
      <c r="A240" s="27" t="s">
        <v>441</v>
      </c>
      <c r="B240" s="18" t="s">
        <v>299</v>
      </c>
      <c r="C240" s="18"/>
      <c r="D240" s="20">
        <f>D241+D245+D247</f>
        <v>815200</v>
      </c>
      <c r="E240" s="20">
        <f>E241+E245+E247</f>
        <v>79310</v>
      </c>
      <c r="F240" s="67">
        <f t="shared" si="4"/>
        <v>894510</v>
      </c>
    </row>
    <row r="241" spans="1:6" s="19" customFormat="1" ht="31.5">
      <c r="A241" s="51" t="s">
        <v>442</v>
      </c>
      <c r="B241" s="38" t="s">
        <v>440</v>
      </c>
      <c r="C241" s="38"/>
      <c r="D241" s="39">
        <f>SUM(D242:D244)</f>
        <v>753100</v>
      </c>
      <c r="E241" s="39">
        <f>SUM(E242:E244)</f>
        <v>79310</v>
      </c>
      <c r="F241" s="40">
        <f t="shared" si="4"/>
        <v>832410</v>
      </c>
    </row>
    <row r="242" spans="1:6" ht="47.25">
      <c r="A242" s="52" t="s">
        <v>447</v>
      </c>
      <c r="B242" s="4" t="s">
        <v>443</v>
      </c>
      <c r="C242" s="4">
        <v>200</v>
      </c>
      <c r="D242" s="14">
        <v>448200</v>
      </c>
      <c r="E242" s="14">
        <v>0</v>
      </c>
      <c r="F242" s="14">
        <f t="shared" si="4"/>
        <v>448200</v>
      </c>
    </row>
    <row r="243" spans="1:6" ht="63">
      <c r="A243" s="52" t="s">
        <v>146</v>
      </c>
      <c r="B243" s="4" t="s">
        <v>117</v>
      </c>
      <c r="C243" s="4">
        <v>600</v>
      </c>
      <c r="D243" s="14">
        <v>0</v>
      </c>
      <c r="E243" s="14">
        <v>79310</v>
      </c>
      <c r="F243" s="14">
        <f t="shared" si="4"/>
        <v>79310</v>
      </c>
    </row>
    <row r="244" spans="1:6" ht="63">
      <c r="A244" s="52" t="s">
        <v>448</v>
      </c>
      <c r="B244" s="4" t="s">
        <v>443</v>
      </c>
      <c r="C244" s="4">
        <v>600</v>
      </c>
      <c r="D244" s="14">
        <v>304900</v>
      </c>
      <c r="E244" s="14">
        <v>0</v>
      </c>
      <c r="F244" s="14">
        <f t="shared" si="4"/>
        <v>304900</v>
      </c>
    </row>
    <row r="245" spans="1:6" ht="31.5">
      <c r="A245" s="51" t="s">
        <v>232</v>
      </c>
      <c r="B245" s="38" t="s">
        <v>233</v>
      </c>
      <c r="C245" s="6"/>
      <c r="D245" s="40">
        <f>D246</f>
        <v>37100</v>
      </c>
      <c r="E245" s="40">
        <f>E246</f>
        <v>0</v>
      </c>
      <c r="F245" s="40">
        <f t="shared" si="4"/>
        <v>37100</v>
      </c>
    </row>
    <row r="246" spans="1:6" ht="47.25">
      <c r="A246" s="52" t="s">
        <v>234</v>
      </c>
      <c r="B246" s="4" t="s">
        <v>235</v>
      </c>
      <c r="C246" s="4">
        <v>200</v>
      </c>
      <c r="D246" s="14">
        <v>37100</v>
      </c>
      <c r="E246" s="14">
        <v>0</v>
      </c>
      <c r="F246" s="14">
        <f t="shared" si="4"/>
        <v>37100</v>
      </c>
    </row>
    <row r="247" spans="1:6" ht="31.5">
      <c r="A247" s="51" t="s">
        <v>237</v>
      </c>
      <c r="B247" s="38" t="s">
        <v>236</v>
      </c>
      <c r="C247" s="38"/>
      <c r="D247" s="40">
        <f>D248</f>
        <v>25000</v>
      </c>
      <c r="E247" s="40">
        <f>E248</f>
        <v>0</v>
      </c>
      <c r="F247" s="40">
        <f t="shared" si="4"/>
        <v>25000</v>
      </c>
    </row>
    <row r="248" spans="1:6" ht="47.25">
      <c r="A248" s="60" t="s">
        <v>238</v>
      </c>
      <c r="B248" s="4" t="s">
        <v>239</v>
      </c>
      <c r="C248" s="4">
        <v>200</v>
      </c>
      <c r="D248" s="14">
        <v>25000</v>
      </c>
      <c r="E248" s="14">
        <v>0</v>
      </c>
      <c r="F248" s="14">
        <f t="shared" si="4"/>
        <v>25000</v>
      </c>
    </row>
    <row r="249" spans="1:6" ht="56.25">
      <c r="A249" s="50" t="s">
        <v>6</v>
      </c>
      <c r="B249" s="18" t="s">
        <v>2</v>
      </c>
      <c r="C249" s="18"/>
      <c r="D249" s="67">
        <f>SUM(D251:D252)</f>
        <v>48000</v>
      </c>
      <c r="E249" s="67">
        <f>SUM(E251:E252)</f>
        <v>0</v>
      </c>
      <c r="F249" s="67">
        <f t="shared" si="4"/>
        <v>48000</v>
      </c>
    </row>
    <row r="250" spans="1:6" ht="31.5">
      <c r="A250" s="51" t="s">
        <v>200</v>
      </c>
      <c r="B250" s="41" t="s">
        <v>3</v>
      </c>
      <c r="C250" s="38"/>
      <c r="D250" s="40">
        <f>SUM(D251:D252)</f>
        <v>48000</v>
      </c>
      <c r="E250" s="40">
        <f>SUM(E251:E252)</f>
        <v>0</v>
      </c>
      <c r="F250" s="40">
        <f t="shared" si="4"/>
        <v>48000</v>
      </c>
    </row>
    <row r="251" spans="1:6" ht="63">
      <c r="A251" s="52" t="s">
        <v>248</v>
      </c>
      <c r="B251" s="64" t="s">
        <v>4</v>
      </c>
      <c r="C251" s="4">
        <v>300</v>
      </c>
      <c r="D251" s="13">
        <v>12000</v>
      </c>
      <c r="E251" s="13">
        <v>0</v>
      </c>
      <c r="F251" s="14">
        <f t="shared" si="4"/>
        <v>12000</v>
      </c>
    </row>
    <row r="252" spans="1:6" ht="63">
      <c r="A252" s="52" t="s">
        <v>249</v>
      </c>
      <c r="B252" s="5" t="s">
        <v>5</v>
      </c>
      <c r="C252" s="4">
        <v>300</v>
      </c>
      <c r="D252" s="13">
        <v>36000</v>
      </c>
      <c r="E252" s="13">
        <v>0</v>
      </c>
      <c r="F252" s="14">
        <f t="shared" si="4"/>
        <v>36000</v>
      </c>
    </row>
    <row r="253" spans="1:6" s="19" customFormat="1" ht="56.25">
      <c r="A253" s="17" t="s">
        <v>88</v>
      </c>
      <c r="B253" s="18" t="s">
        <v>439</v>
      </c>
      <c r="C253" s="18"/>
      <c r="D253" s="20">
        <f>D254</f>
        <v>745542.4</v>
      </c>
      <c r="E253" s="20">
        <f>E254</f>
        <v>1774274</v>
      </c>
      <c r="F253" s="67">
        <f t="shared" si="4"/>
        <v>2519816.4</v>
      </c>
    </row>
    <row r="254" spans="1:6" s="19" customFormat="1" ht="15.75">
      <c r="A254" s="51" t="s">
        <v>421</v>
      </c>
      <c r="B254" s="38" t="s">
        <v>438</v>
      </c>
      <c r="C254" s="38"/>
      <c r="D254" s="39">
        <f>SUM(D255:D263)</f>
        <v>745542.4</v>
      </c>
      <c r="E254" s="39">
        <f>SUM(E255:E263)</f>
        <v>1774274</v>
      </c>
      <c r="F254" s="40">
        <f>D254+E254</f>
        <v>2519816.4</v>
      </c>
    </row>
    <row r="255" spans="1:6" ht="94.5">
      <c r="A255" s="52" t="s">
        <v>357</v>
      </c>
      <c r="B255" s="4" t="s">
        <v>434</v>
      </c>
      <c r="C255" s="4">
        <v>100</v>
      </c>
      <c r="D255" s="13">
        <v>674600</v>
      </c>
      <c r="E255" s="13">
        <v>0</v>
      </c>
      <c r="F255" s="14">
        <f t="shared" si="4"/>
        <v>674600</v>
      </c>
    </row>
    <row r="256" spans="1:6" ht="47.25">
      <c r="A256" s="52" t="s">
        <v>300</v>
      </c>
      <c r="B256" s="4" t="s">
        <v>435</v>
      </c>
      <c r="C256" s="4">
        <v>200</v>
      </c>
      <c r="D256" s="13">
        <v>28900</v>
      </c>
      <c r="E256" s="13">
        <v>0</v>
      </c>
      <c r="F256" s="14">
        <f t="shared" si="4"/>
        <v>28900</v>
      </c>
    </row>
    <row r="257" spans="1:6" ht="47.25">
      <c r="A257" s="52" t="s">
        <v>300</v>
      </c>
      <c r="B257" s="4" t="s">
        <v>76</v>
      </c>
      <c r="C257" s="4">
        <v>200</v>
      </c>
      <c r="D257" s="13">
        <v>526</v>
      </c>
      <c r="E257" s="13">
        <v>-526</v>
      </c>
      <c r="F257" s="14">
        <f t="shared" si="4"/>
        <v>0</v>
      </c>
    </row>
    <row r="258" spans="1:6" ht="47.25">
      <c r="A258" s="52" t="s">
        <v>301</v>
      </c>
      <c r="B258" s="4" t="s">
        <v>436</v>
      </c>
      <c r="C258" s="4">
        <v>200</v>
      </c>
      <c r="D258" s="14">
        <v>7016.4</v>
      </c>
      <c r="E258" s="14">
        <v>0</v>
      </c>
      <c r="F258" s="14">
        <f t="shared" si="4"/>
        <v>7016.4</v>
      </c>
    </row>
    <row r="259" spans="1:6" ht="47.25">
      <c r="A259" s="52" t="s">
        <v>302</v>
      </c>
      <c r="B259" s="8" t="s">
        <v>437</v>
      </c>
      <c r="C259" s="8">
        <v>200</v>
      </c>
      <c r="D259" s="13">
        <v>34500</v>
      </c>
      <c r="E259" s="13">
        <v>0</v>
      </c>
      <c r="F259" s="14">
        <f>D259+E259</f>
        <v>34500</v>
      </c>
    </row>
    <row r="260" spans="1:6" ht="110.25">
      <c r="A260" s="60" t="s">
        <v>147</v>
      </c>
      <c r="B260" s="4" t="s">
        <v>124</v>
      </c>
      <c r="C260" s="4">
        <v>500</v>
      </c>
      <c r="D260" s="14">
        <v>0</v>
      </c>
      <c r="E260" s="14">
        <v>203500</v>
      </c>
      <c r="F260" s="14">
        <f>D260+E260</f>
        <v>203500</v>
      </c>
    </row>
    <row r="261" spans="1:6" ht="110.25">
      <c r="A261" s="60" t="s">
        <v>148</v>
      </c>
      <c r="B261" s="4" t="s">
        <v>125</v>
      </c>
      <c r="C261" s="4">
        <v>500</v>
      </c>
      <c r="D261" s="14">
        <v>0</v>
      </c>
      <c r="E261" s="14">
        <v>441250</v>
      </c>
      <c r="F261" s="14">
        <f>D261+E261</f>
        <v>441250</v>
      </c>
    </row>
    <row r="262" spans="1:6" ht="110.25">
      <c r="A262" s="60" t="s">
        <v>149</v>
      </c>
      <c r="B262" s="4" t="s">
        <v>126</v>
      </c>
      <c r="C262" s="4">
        <v>500</v>
      </c>
      <c r="D262" s="14">
        <v>0</v>
      </c>
      <c r="E262" s="14">
        <v>366350</v>
      </c>
      <c r="F262" s="14">
        <f>D262+E262</f>
        <v>366350</v>
      </c>
    </row>
    <row r="263" spans="1:6" ht="94.5">
      <c r="A263" s="60" t="s">
        <v>150</v>
      </c>
      <c r="B263" s="4" t="s">
        <v>127</v>
      </c>
      <c r="C263" s="4">
        <v>500</v>
      </c>
      <c r="D263" s="14">
        <v>0</v>
      </c>
      <c r="E263" s="14">
        <v>763700</v>
      </c>
      <c r="F263" s="14">
        <f>D263+E263</f>
        <v>763700</v>
      </c>
    </row>
    <row r="264" spans="1:6" s="29" customFormat="1" ht="15.75">
      <c r="A264" s="62" t="s">
        <v>305</v>
      </c>
      <c r="B264" s="63"/>
      <c r="C264" s="63"/>
      <c r="D264" s="16">
        <f>D7+D74+D98+D151+D161+D167+D177+D191+D203+D210+D223+D229+D235+D240+D253</f>
        <v>194970994.98</v>
      </c>
      <c r="E264" s="16">
        <f>E7+E74+E98+E151+E161+E167+E177+E191+E203+E210+E223+E229+E235+E240+E253</f>
        <v>-2688985.9899999993</v>
      </c>
      <c r="F264" s="68">
        <f t="shared" si="4"/>
        <v>192282008.98999998</v>
      </c>
    </row>
    <row r="265" spans="4:6" ht="15.75">
      <c r="D265" s="30">
        <v>180970994.98</v>
      </c>
      <c r="E265" s="30">
        <v>180970994.98</v>
      </c>
      <c r="F265" s="30">
        <v>180970994.98</v>
      </c>
    </row>
  </sheetData>
  <sheetProtection/>
  <autoFilter ref="A6:F265"/>
  <mergeCells count="2">
    <mergeCell ref="B1:F1"/>
    <mergeCell ref="A3:F4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2017-10-24T09:57:12Z</cp:lastPrinted>
  <dcterms:created xsi:type="dcterms:W3CDTF">2013-10-30T08:55:37Z</dcterms:created>
  <dcterms:modified xsi:type="dcterms:W3CDTF">2017-10-24T09:58:03Z</dcterms:modified>
  <cp:category/>
  <cp:version/>
  <cp:contentType/>
  <cp:contentStatus/>
</cp:coreProperties>
</file>